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rich/Dropbox/Videos/Scripts/Script - Dieting with Excel/"/>
    </mc:Choice>
  </mc:AlternateContent>
  <xr:revisionPtr revIDLastSave="0" documentId="13_ncr:1_{87706AA4-4323-D44A-82E9-EFDB29B23BBA}" xr6:coauthVersionLast="47" xr6:coauthVersionMax="47" xr10:uidLastSave="{00000000-0000-0000-0000-000000000000}"/>
  <bookViews>
    <workbookView xWindow="0" yWindow="460" windowWidth="22140" windowHeight="16700" tabRatio="643" xr2:uid="{5FCB2B8B-2AD6-8944-BDEC-08D6049B5922}"/>
  </bookViews>
  <sheets>
    <sheet name="Intro" sheetId="11" r:id="rId1"/>
    <sheet name="The Diet Log" sheetId="61" r:id="rId2"/>
    <sheet name="Log 1" sheetId="45" r:id="rId3"/>
    <sheet name="Food 1" sheetId="44" r:id="rId4"/>
    <sheet name="Converter" sheetId="48" r:id="rId5"/>
    <sheet name="Excel Tables" sheetId="59" r:id="rId6"/>
    <sheet name="Log 2" sheetId="47" r:id="rId7"/>
    <sheet name="Food 2" sheetId="46" r:id="rId8"/>
    <sheet name="Features" sheetId="60" r:id="rId9"/>
    <sheet name="Log 3" sheetId="50" r:id="rId10"/>
    <sheet name="Food 3" sheetId="49" r:id="rId11"/>
    <sheet name="Pivot Tables" sheetId="55" r:id="rId12"/>
    <sheet name="Log 4" sheetId="52" r:id="rId13"/>
    <sheet name="Food 4" sheetId="51" r:id="rId14"/>
    <sheet name="Pivot Table 4" sheetId="62" r:id="rId15"/>
    <sheet name="VLOOKUP" sheetId="56" r:id="rId16"/>
    <sheet name="Log 5" sheetId="54" r:id="rId17"/>
    <sheet name="Food 5" sheetId="53" r:id="rId18"/>
    <sheet name="Log 6" sheetId="57" r:id="rId19"/>
    <sheet name="Food 6" sheetId="58" r:id="rId20"/>
  </sheets>
  <externalReferences>
    <externalReference r:id="rId21"/>
    <externalReference r:id="rId22"/>
  </externalReferences>
  <definedNames>
    <definedName name="Categories2">[1]!ExpBudget2[Category]</definedName>
    <definedName name="Discount_Rate">[2]Debugging!$F$13</definedName>
  </definedNames>
  <calcPr calcId="191029"/>
  <pivotCaches>
    <pivotCache cacheId="1" r:id="rId2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54" l="1"/>
  <c r="F6" i="54"/>
  <c r="G7" i="57"/>
  <c r="G8" i="57"/>
  <c r="G9" i="57"/>
  <c r="G10" i="57"/>
  <c r="G11" i="57"/>
  <c r="G12" i="57"/>
  <c r="G13" i="57"/>
  <c r="G14" i="57"/>
  <c r="G15" i="57"/>
  <c r="G16" i="57"/>
  <c r="G17" i="57"/>
  <c r="G18" i="57"/>
  <c r="G19" i="57"/>
  <c r="G20" i="57"/>
  <c r="G21" i="57"/>
  <c r="G22" i="57"/>
  <c r="G23" i="57"/>
  <c r="G24" i="57"/>
  <c r="G25" i="57"/>
  <c r="G26" i="57"/>
  <c r="G27" i="57"/>
  <c r="G28" i="57"/>
  <c r="G29" i="57"/>
  <c r="G30" i="57"/>
  <c r="G31" i="57"/>
  <c r="G32" i="57"/>
  <c r="G33" i="57"/>
  <c r="G34" i="57"/>
  <c r="G35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E7" i="57"/>
  <c r="E8" i="57"/>
  <c r="E9" i="57"/>
  <c r="E10" i="57"/>
  <c r="E11" i="57"/>
  <c r="E12" i="57"/>
  <c r="E13" i="57"/>
  <c r="E14" i="57"/>
  <c r="E15" i="57"/>
  <c r="E16" i="57"/>
  <c r="E17" i="57"/>
  <c r="E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5" i="58"/>
  <c r="E5" i="53"/>
  <c r="E5" i="51"/>
  <c r="G7" i="47"/>
  <c r="F7" i="47"/>
  <c r="F21" i="48"/>
  <c r="E21" i="48"/>
  <c r="D21" i="48"/>
  <c r="C21" i="48"/>
  <c r="F15" i="48"/>
  <c r="E15" i="48"/>
  <c r="D15" i="48"/>
  <c r="C15" i="48"/>
  <c r="F9" i="48"/>
  <c r="E9" i="48"/>
  <c r="D9" i="48"/>
  <c r="C9" i="48"/>
  <c r="G4" i="52"/>
  <c r="F4" i="52"/>
  <c r="F18" i="47"/>
  <c r="F34" i="47"/>
  <c r="F32" i="47"/>
  <c r="G24" i="47"/>
  <c r="F24" i="47"/>
  <c r="F22" i="47"/>
  <c r="F4" i="57" l="1"/>
  <c r="F36" i="57"/>
  <c r="G36" i="57"/>
  <c r="G4" i="57"/>
</calcChain>
</file>

<file path=xl/sharedStrings.xml><?xml version="1.0" encoding="utf-8"?>
<sst xmlns="http://schemas.openxmlformats.org/spreadsheetml/2006/main" count="924" uniqueCount="227">
  <si>
    <t>Microsoft Excel</t>
  </si>
  <si>
    <t>Rich Malloy</t>
  </si>
  <si>
    <t>Tech Help Today</t>
  </si>
  <si>
    <t>www.techhelptoday.com</t>
  </si>
  <si>
    <t>Copyright 2022, Tech Help Today LLC</t>
  </si>
  <si>
    <t>Click here to see the video</t>
  </si>
  <si>
    <t>Grand Total</t>
  </si>
  <si>
    <t>Total</t>
  </si>
  <si>
    <t>Amount</t>
  </si>
  <si>
    <t>Date</t>
  </si>
  <si>
    <t>Procedure:</t>
  </si>
  <si>
    <t>In this workbook, we'll be covering the following topics:</t>
  </si>
  <si>
    <t>Dieting 
with Excel</t>
  </si>
  <si>
    <t>Item</t>
  </si>
  <si>
    <t>Unit</t>
  </si>
  <si>
    <t>Calories</t>
  </si>
  <si>
    <t>Granola</t>
  </si>
  <si>
    <t>oz</t>
  </si>
  <si>
    <t>Units Converter</t>
  </si>
  <si>
    <t>Units</t>
  </si>
  <si>
    <t>Carbs</t>
  </si>
  <si>
    <t>Fat</t>
  </si>
  <si>
    <t>Protein</t>
  </si>
  <si>
    <t>Use the calculator below to determine the calories for a one-ounce portion.</t>
  </si>
  <si>
    <t>Adjust the yellow cells as needed</t>
  </si>
  <si>
    <t>Converting X Ounces to 1 Ounce</t>
  </si>
  <si>
    <t>Meal</t>
  </si>
  <si>
    <t>Quantity</t>
  </si>
  <si>
    <t>Breakfast</t>
  </si>
  <si>
    <t>piece</t>
  </si>
  <si>
    <t>Strawberry</t>
  </si>
  <si>
    <t>Milk</t>
  </si>
  <si>
    <t>Diet Log 1</t>
  </si>
  <si>
    <t>Create a log of all the foods you eat each day</t>
  </si>
  <si>
    <t>Food List 1</t>
  </si>
  <si>
    <t>Food List 2</t>
  </si>
  <si>
    <t>Diet Log 2</t>
  </si>
  <si>
    <t>Food List 3</t>
  </si>
  <si>
    <t>Diet Log 3</t>
  </si>
  <si>
    <t>Food List 4</t>
  </si>
  <si>
    <t>Diet Log 4</t>
  </si>
  <si>
    <t>Diet Log 5</t>
  </si>
  <si>
    <t>Food List 5</t>
  </si>
  <si>
    <t>Use a Pivot Table to summarize the nutritional information for each day and/or meal</t>
  </si>
  <si>
    <t>Add a Total Row to add up the data for each day or meal</t>
  </si>
  <si>
    <t>Add more data to the table</t>
  </si>
  <si>
    <t>Create a table of the nutritional information for the foods you eat</t>
  </si>
  <si>
    <t>Add more foods to the list below</t>
  </si>
  <si>
    <t>Use the Internet or product packages to get information</t>
  </si>
  <si>
    <t>Format the table as an Excel Table</t>
  </si>
  <si>
    <t>The Amazing VLOOKUP Function</t>
  </si>
  <si>
    <t>The Powerful Pivot Table</t>
  </si>
  <si>
    <t>Reference</t>
  </si>
  <si>
    <t>Your meal</t>
  </si>
  <si>
    <t>Converting Reference Amounts to Amounts for Your Meal</t>
  </si>
  <si>
    <t>Reference web site:</t>
  </si>
  <si>
    <t>calorieking.com</t>
  </si>
  <si>
    <t>Include the nutritional information</t>
  </si>
  <si>
    <t>1 ounce</t>
  </si>
  <si>
    <t>Note: 1 oz = 28 g</t>
  </si>
  <si>
    <t>Converting X Grams to 28 Grams</t>
  </si>
  <si>
    <t>Orange juice</t>
  </si>
  <si>
    <t>French fries, medium</t>
  </si>
  <si>
    <t>serving</t>
  </si>
  <si>
    <t>Coca Cola, 12 oz</t>
  </si>
  <si>
    <t>Rice, cooked</t>
  </si>
  <si>
    <t>Oreos</t>
  </si>
  <si>
    <t>Coffee</t>
  </si>
  <si>
    <t>Sugar</t>
  </si>
  <si>
    <t>tsp</t>
  </si>
  <si>
    <t>Diet Coke</t>
  </si>
  <si>
    <t>Salad with dressing</t>
  </si>
  <si>
    <t>Banana</t>
  </si>
  <si>
    <t>Egg</t>
  </si>
  <si>
    <t>Olive oil</t>
  </si>
  <si>
    <t>Zucchini</t>
  </si>
  <si>
    <t>Granola bar</t>
  </si>
  <si>
    <t>Peas, cooked</t>
  </si>
  <si>
    <t>Butter</t>
  </si>
  <si>
    <t>tbsp</t>
  </si>
  <si>
    <t>Chicken breast, roast</t>
  </si>
  <si>
    <t>Potatoes, baked</t>
  </si>
  <si>
    <t>Lunch</t>
  </si>
  <si>
    <t>Big Mac</t>
  </si>
  <si>
    <t>French fries, Medium</t>
  </si>
  <si>
    <t>Dinner</t>
  </si>
  <si>
    <t>Broccoli</t>
  </si>
  <si>
    <t>Food List 6</t>
  </si>
  <si>
    <t>Diet Log 6</t>
  </si>
  <si>
    <t>This table was used as a Lookup table for Diet Log 6.</t>
  </si>
  <si>
    <t>The result should look like Diet Log 6</t>
  </si>
  <si>
    <t>Note that the names in the Item column must match exactly the names in the Food List 5 column</t>
  </si>
  <si>
    <t>The Beautiful Excel Tables</t>
  </si>
  <si>
    <t>The Excel Table feature can quickly format your tables.</t>
  </si>
  <si>
    <t>This features can also make it easier to manage your tables.</t>
  </si>
  <si>
    <t>Best of all the feature is very easy to use.</t>
  </si>
  <si>
    <t>In the Home tab at the top, click: Format as Table</t>
  </si>
  <si>
    <t>In the Medium Group, select a desired format</t>
  </si>
  <si>
    <t>Note that your table is now nicely formatted</t>
  </si>
  <si>
    <t>Rt-click any cell in the table and choose: Insert Row</t>
  </si>
  <si>
    <t>Note that the Banded Row formatting automatically adjusts</t>
  </si>
  <si>
    <t>Rt-click any cell in the new row and choose: Delete Row</t>
  </si>
  <si>
    <t>Click in the first cell of the blank row below the table</t>
  </si>
  <si>
    <t>Type a date and press Tab</t>
  </si>
  <si>
    <t>Note that the Excel Table expands dynamically</t>
  </si>
  <si>
    <t>Continue filling out data for the new row</t>
  </si>
  <si>
    <t>Excel Table Features</t>
  </si>
  <si>
    <t>In addition to good looks, Excel Tables have many other features</t>
  </si>
  <si>
    <t>Filter buttons in the Column Headers let you filter the table easily</t>
  </si>
  <si>
    <t>You can also use these buttons to sort the table.</t>
  </si>
  <si>
    <t>Best of all, you can add a Total Row</t>
  </si>
  <si>
    <t>Procedure</t>
  </si>
  <si>
    <t>In the Sheet Log 3, click the Filter Button in the Meal column</t>
  </si>
  <si>
    <t>Click the check box for Lunch</t>
  </si>
  <si>
    <t>Note that only lunch foods are visible</t>
  </si>
  <si>
    <t>Click the Filter Button for Meal again</t>
  </si>
  <si>
    <t>Click the check box for Select All</t>
  </si>
  <si>
    <t>All rows are again visible</t>
  </si>
  <si>
    <t>Click the Filter Button for Date</t>
  </si>
  <si>
    <t>Choose: Sort Newest to Oldest</t>
  </si>
  <si>
    <t>Note the new sort order</t>
  </si>
  <si>
    <t>Click the Undo button to restore the original order</t>
  </si>
  <si>
    <t>Procedure for Adding a Total Row</t>
  </si>
  <si>
    <t>Click any cell in  the Excel Table</t>
  </si>
  <si>
    <t>Click the Table tab that is now visible at the top</t>
  </si>
  <si>
    <t>Click the check box for Total Row</t>
  </si>
  <si>
    <t>Note that total Carbs is now shown</t>
  </si>
  <si>
    <t>Click the blank cell in the Calories column</t>
  </si>
  <si>
    <t>Click the list arrow and choose Sum</t>
  </si>
  <si>
    <t>Note that total Calories now also appears</t>
  </si>
  <si>
    <t>Procedure for Moving the Total Row</t>
  </si>
  <si>
    <t>The Total Row makes it difficult to add rows to the table</t>
  </si>
  <si>
    <t>We will now move it to a better location</t>
  </si>
  <si>
    <t>Select the two totals in the Total Row</t>
  </si>
  <si>
    <t>Rt-click one of the cells above the table and chose Paste</t>
  </si>
  <si>
    <t>Add a label: Totals</t>
  </si>
  <si>
    <t>Filter the table to show only Lunch items</t>
  </si>
  <si>
    <t>Note that the table shows totals only for Lunch items</t>
  </si>
  <si>
    <t>Filter the table to Select All</t>
  </si>
  <si>
    <t>Procedure for Filtering and Sorting a Table</t>
  </si>
  <si>
    <t>Rt-click one of these cells and choose Copy</t>
  </si>
  <si>
    <t>Click any cell in the table</t>
  </si>
  <si>
    <t>In the Total tab, clear the check box for Total Row</t>
  </si>
  <si>
    <t>Totals:</t>
  </si>
  <si>
    <t>The Diet Log</t>
  </si>
  <si>
    <t>Excel is a great way to keep track of the foods you eat.</t>
  </si>
  <si>
    <t>This app makes it easy to create a nicely formatted list.</t>
  </si>
  <si>
    <t>In the next two sheets, we will create a Diet Log and a Food List.</t>
  </si>
  <si>
    <t>We will use the Diet Log to keep track of all the foods we eat.</t>
  </si>
  <si>
    <t>The Food List will be used to keep track of the nutritional data for the foods we eat.</t>
  </si>
  <si>
    <t>This nutritional data can be obtained at various websites such as www.calorieking.com.</t>
  </si>
  <si>
    <t>In the Sheet Log 1, create a table listing all of the foods you ate for a particular day</t>
  </si>
  <si>
    <t>If desired, you can also list the grams of Carbs, Fats, and Protein</t>
  </si>
  <si>
    <t>For each food item, list the date, meal, quantity, food item, and Calories</t>
  </si>
  <si>
    <t>To get the nutritional information, check the food labels or a suitable website</t>
  </si>
  <si>
    <t>To calculate the Calories for a particular serving, use the calculator on the Converter sheet</t>
  </si>
  <si>
    <t>Procedure for the Food List</t>
  </si>
  <si>
    <t>Procedure for the Diet Log</t>
  </si>
  <si>
    <t>In the Sheet Food 1, create a table listing all the food items you might typically eat</t>
  </si>
  <si>
    <t>For each food item, list the quantity, measurement unit, item name, and Calories</t>
  </si>
  <si>
    <t>If desired, you can also record the grams of Carbs, Fats, and Protein</t>
  </si>
  <si>
    <t>To make later calculations easier, calculate the Calories for 1 oz, 1 piece, or 1 serving</t>
  </si>
  <si>
    <t>It also makes it easy to add up the total calories consumed in a given day.</t>
  </si>
  <si>
    <t>To calculate Calories for a serving, use the calculator on the Converter sheet</t>
  </si>
  <si>
    <t>See the sheet Log 2 for an example of how the log should look</t>
  </si>
  <si>
    <t>See the sheet Food 2 for an example of how the list should look</t>
  </si>
  <si>
    <t>Record the Calories for 1 oz, 1 piece, 1 serving, or 1 tbsp</t>
  </si>
  <si>
    <t>To calculate Calories for 1 oz, use the calculator on the Converter sheet</t>
  </si>
  <si>
    <t>Again, add more data to the table and note the difference</t>
  </si>
  <si>
    <t>Use the VLOOKUP function to automatically add the nutrition data in Food List 5 to the table below</t>
  </si>
  <si>
    <t>Row Labels</t>
  </si>
  <si>
    <t>Sum of Calories</t>
  </si>
  <si>
    <t>Sum of Carbs</t>
  </si>
  <si>
    <t>Pivot Table Example</t>
  </si>
  <si>
    <t>The Pivot Table is a powerful and easy way to summarize data in a table</t>
  </si>
  <si>
    <t>In this case, we can use a Pivot Table to show total Calories for a given day or meal</t>
  </si>
  <si>
    <t>in the sheet Log 4, click any cell in the table</t>
  </si>
  <si>
    <t>In the Table tab at the top, click: Summarize with a Pivot Table</t>
  </si>
  <si>
    <t>In the dialog box that appears, click OK</t>
  </si>
  <si>
    <t>A new sheet appears with a task pane on the right</t>
  </si>
  <si>
    <t>In the task pane, drag Date to the Rows box</t>
  </si>
  <si>
    <t>Drag Meals to a spot below Date in the Rows box</t>
  </si>
  <si>
    <t>Click the Calories check box</t>
  </si>
  <si>
    <t>Click the Carbs check box</t>
  </si>
  <si>
    <t>On the left, you will see a Pivot Table showing totals for each date and meal</t>
  </si>
  <si>
    <t>Rt-click any number in the Calories column</t>
  </si>
  <si>
    <t>Choose: Number Format</t>
  </si>
  <si>
    <t>Set the format as Number with 0 decimals and a thousands separator</t>
  </si>
  <si>
    <t>Congratulations! You have just created a Pivot Table!</t>
  </si>
  <si>
    <t>As you have probably noticed, adding the nutritional data to the Diet Log is tedious and error-prone</t>
  </si>
  <si>
    <t>And, there is a way: We can use the amazingly powerful VLOOKUP function.</t>
  </si>
  <si>
    <t>This function will look up the nutritional information for us automatically.</t>
  </si>
  <si>
    <t>in the sheet Log 5, click in the first blank cell in the Calories column</t>
  </si>
  <si>
    <t>Click the fx (Insert Function) button above column B</t>
  </si>
  <si>
    <t>Type: vlookup</t>
  </si>
  <si>
    <t>Click the Go button</t>
  </si>
  <si>
    <t>Click the OK button</t>
  </si>
  <si>
    <t>The Insert Function dialog box shows us four boxes that we need to fill out</t>
  </si>
  <si>
    <t>Press the Tab key to go to the next box</t>
  </si>
  <si>
    <t xml:space="preserve">Click in the first box, </t>
  </si>
  <si>
    <t>Click the sheet tab Food 5, and select all the cells in the table except the column headers</t>
  </si>
  <si>
    <t>Click the cell immediately to the left of the formula ("Granola")</t>
  </si>
  <si>
    <t>Type the number 4 to select the fourth column ("Calories")</t>
  </si>
  <si>
    <t>Type False to indicate that we will not accept approximate matches</t>
  </si>
  <si>
    <t>Click: OK</t>
  </si>
  <si>
    <t>If only there were a way to add this information automatically!</t>
  </si>
  <si>
    <t>fatsecret.com</t>
  </si>
  <si>
    <t>Reference web sites:</t>
  </si>
  <si>
    <t>28 g (1 oz)</t>
  </si>
  <si>
    <t>In this table, the VLOOKUP function was used to import nutritional values from the Food List 6 table.</t>
  </si>
  <si>
    <t>Count:</t>
  </si>
  <si>
    <t>Ice cream</t>
  </si>
  <si>
    <t>Yogurt</t>
  </si>
  <si>
    <t>Salmon</t>
  </si>
  <si>
    <t>Click the image at right to see a video from Microsoft.</t>
  </si>
  <si>
    <t>Creating a Simple Diet Log</t>
  </si>
  <si>
    <t>Converting Nutritional Information</t>
  </si>
  <si>
    <t>Creating Excel Tables</t>
  </si>
  <si>
    <t>Using Excel Table Features</t>
  </si>
  <si>
    <t>Creating a Pivot Table</t>
  </si>
  <si>
    <t>Using the VLOOKUP Function</t>
  </si>
  <si>
    <r>
      <t xml:space="preserve">Excel has a great tool for managing tables: The </t>
    </r>
    <r>
      <rPr>
        <b/>
        <i/>
        <sz val="12"/>
        <color theme="1"/>
        <rFont val="Calibri"/>
        <family val="2"/>
        <scheme val="minor"/>
      </rPr>
      <t>Excel Table</t>
    </r>
  </si>
  <si>
    <t>In the sheet Log 2, click anyplace in the table</t>
  </si>
  <si>
    <t>Add a Total Row that counts the number of foods in the table</t>
  </si>
  <si>
    <t>Sort the table alphabetically</t>
  </si>
  <si>
    <t>Use this Food List as a Lookup table for Diet Log 5.</t>
  </si>
  <si>
    <t>This Food List can be used as a reference for Diet Log 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</si>
</sst>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;@"/>
    <numFmt numFmtId="165" formatCode="0.0"/>
    <numFmt numFmtId="166" formatCode="[$-409]d\-mmm;@"/>
  </numFmts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8"/>
      <color theme="1"/>
      <name val="Arial"/>
      <family val="2"/>
    </font>
    <font>
      <sz val="14"/>
      <color theme="1"/>
      <name val="Arial"/>
      <family val="2"/>
    </font>
    <font>
      <u/>
      <sz val="14"/>
      <color theme="10"/>
      <name val="Arial"/>
      <family val="2"/>
    </font>
    <font>
      <sz val="12"/>
      <color theme="1"/>
      <name val="Times New Roman"/>
      <family val="1"/>
    </font>
    <font>
      <b/>
      <sz val="28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6"/>
      <color theme="1"/>
      <name val="Calibri"/>
      <family val="2"/>
      <scheme val="minor"/>
    </font>
    <font>
      <i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DF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medium">
        <color indexed="64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 style="thin">
        <color rgb="FF8EA9DB"/>
      </right>
      <top style="thin">
        <color rgb="FF8EA9DB"/>
      </top>
      <bottom style="thin">
        <color rgb="FF8EA9DB"/>
      </bottom>
      <diagonal/>
    </border>
    <border>
      <left style="thin">
        <color theme="5" tint="0.39997558519241921"/>
      </left>
      <right/>
      <top style="double">
        <color theme="5"/>
      </top>
      <bottom style="thin">
        <color theme="5" tint="0.39997558519241921"/>
      </bottom>
      <diagonal/>
    </border>
  </borders>
  <cellStyleXfs count="8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1">
    <xf numFmtId="0" fontId="0" fillId="0" borderId="0" xfId="0"/>
    <xf numFmtId="0" fontId="3" fillId="2" borderId="0" xfId="1" applyFill="1"/>
    <xf numFmtId="0" fontId="3" fillId="3" borderId="0" xfId="1" applyFill="1"/>
    <xf numFmtId="0" fontId="3" fillId="0" borderId="0" xfId="1"/>
    <xf numFmtId="0" fontId="3" fillId="4" borderId="0" xfId="1" applyFill="1"/>
    <xf numFmtId="0" fontId="6" fillId="4" borderId="0" xfId="1" applyFont="1" applyFill="1" applyAlignment="1">
      <alignment horizontal="center" vertical="center"/>
    </xf>
    <xf numFmtId="0" fontId="7" fillId="4" borderId="0" xfId="1" applyFont="1" applyFill="1" applyAlignment="1">
      <alignment horizontal="center" vertical="center"/>
    </xf>
    <xf numFmtId="0" fontId="8" fillId="4" borderId="0" xfId="2" applyFont="1" applyFill="1" applyAlignment="1">
      <alignment horizontal="center" vertical="center"/>
    </xf>
    <xf numFmtId="0" fontId="3" fillId="3" borderId="2" xfId="1" applyFill="1" applyBorder="1"/>
    <xf numFmtId="0" fontId="3" fillId="3" borderId="3" xfId="1" applyFill="1" applyBorder="1"/>
    <xf numFmtId="0" fontId="3" fillId="3" borderId="4" xfId="1" applyFill="1" applyBorder="1"/>
    <xf numFmtId="0" fontId="3" fillId="3" borderId="5" xfId="1" applyFill="1" applyBorder="1"/>
    <xf numFmtId="0" fontId="3" fillId="3" borderId="6" xfId="1" applyFill="1" applyBorder="1"/>
    <xf numFmtId="0" fontId="3" fillId="3" borderId="7" xfId="1" applyFill="1" applyBorder="1"/>
    <xf numFmtId="0" fontId="3" fillId="3" borderId="8" xfId="1" applyFill="1" applyBorder="1"/>
    <xf numFmtId="0" fontId="5" fillId="4" borderId="0" xfId="3" applyFill="1" applyAlignment="1">
      <alignment horizontal="center" vertical="center"/>
    </xf>
    <xf numFmtId="0" fontId="4" fillId="0" borderId="0" xfId="0" applyFont="1"/>
    <xf numFmtId="0" fontId="10" fillId="4" borderId="0" xfId="1" applyFont="1" applyFill="1" applyAlignment="1">
      <alignment horizontal="center" vertical="center" wrapText="1"/>
    </xf>
    <xf numFmtId="3" fontId="0" fillId="0" borderId="0" xfId="0" applyNumberFormat="1"/>
    <xf numFmtId="0" fontId="0" fillId="5" borderId="9" xfId="0" applyFill="1" applyBorder="1"/>
    <xf numFmtId="0" fontId="2" fillId="0" borderId="0" xfId="0" applyFont="1"/>
    <xf numFmtId="0" fontId="0" fillId="0" borderId="0" xfId="0" pivotButton="1"/>
    <xf numFmtId="0" fontId="0" fillId="0" borderId="0" xfId="0" applyAlignment="1">
      <alignment horizontal="center"/>
    </xf>
    <xf numFmtId="0" fontId="12" fillId="0" borderId="0" xfId="0" applyFont="1"/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5" borderId="10" xfId="0" applyFill="1" applyBorder="1"/>
    <xf numFmtId="0" fontId="0" fillId="5" borderId="11" xfId="0" applyFill="1" applyBorder="1"/>
    <xf numFmtId="0" fontId="0" fillId="0" borderId="1" xfId="0" applyBorder="1"/>
    <xf numFmtId="0" fontId="0" fillId="0" borderId="12" xfId="0" applyBorder="1" applyAlignment="1">
      <alignment horizontal="center"/>
    </xf>
    <xf numFmtId="0" fontId="0" fillId="5" borderId="13" xfId="0" applyFill="1" applyBorder="1"/>
    <xf numFmtId="0" fontId="5" fillId="0" borderId="0" xfId="3"/>
    <xf numFmtId="0" fontId="13" fillId="0" borderId="0" xfId="0" applyFont="1"/>
    <xf numFmtId="165" fontId="0" fillId="0" borderId="1" xfId="0" applyNumberFormat="1" applyBorder="1"/>
    <xf numFmtId="165" fontId="0" fillId="0" borderId="8" xfId="0" applyNumberFormat="1" applyBorder="1"/>
    <xf numFmtId="0" fontId="0" fillId="0" borderId="0" xfId="0" applyAlignment="1">
      <alignment horizontal="left" indent="1"/>
    </xf>
    <xf numFmtId="0" fontId="2" fillId="0" borderId="15" xfId="0" applyFont="1" applyBorder="1"/>
    <xf numFmtId="0" fontId="2" fillId="0" borderId="0" xfId="0" applyFont="1" applyAlignment="1">
      <alignment horizontal="right"/>
    </xf>
    <xf numFmtId="3" fontId="2" fillId="0" borderId="14" xfId="0" applyNumberFormat="1" applyFont="1" applyBorder="1"/>
    <xf numFmtId="0" fontId="2" fillId="0" borderId="0" xfId="0" applyFont="1" applyAlignment="1">
      <alignment horizontal="right" indent="1"/>
    </xf>
    <xf numFmtId="164" fontId="0" fillId="0" borderId="0" xfId="0" applyNumberFormat="1" applyAlignment="1">
      <alignment horizontal="left"/>
    </xf>
    <xf numFmtId="0" fontId="14" fillId="6" borderId="16" xfId="0" applyFont="1" applyFill="1" applyBorder="1"/>
    <xf numFmtId="0" fontId="14" fillId="6" borderId="16" xfId="0" applyFont="1" applyFill="1" applyBorder="1" applyAlignment="1">
      <alignment horizontal="center"/>
    </xf>
    <xf numFmtId="0" fontId="14" fillId="6" borderId="17" xfId="0" applyFont="1" applyFill="1" applyBorder="1"/>
    <xf numFmtId="0" fontId="15" fillId="0" borderId="0" xfId="0" applyFont="1"/>
    <xf numFmtId="166" fontId="0" fillId="0" borderId="0" xfId="0" applyNumberFormat="1" applyAlignment="1">
      <alignment horizontal="center"/>
    </xf>
    <xf numFmtId="166" fontId="0" fillId="0" borderId="0" xfId="0" applyNumberFormat="1"/>
    <xf numFmtId="0" fontId="0" fillId="0" borderId="12" xfId="0" applyBorder="1"/>
    <xf numFmtId="0" fontId="2" fillId="0" borderId="15" xfId="0" applyFont="1" applyBorder="1" applyAlignment="1">
      <alignment horizontal="center"/>
    </xf>
    <xf numFmtId="0" fontId="2" fillId="0" borderId="0" xfId="3" applyFont="1" applyAlignment="1">
      <alignment horizontal="right"/>
    </xf>
    <xf numFmtId="0" fontId="2" fillId="0" borderId="18" xfId="0" applyFont="1" applyBorder="1"/>
    <xf numFmtId="0" fontId="2" fillId="0" borderId="0" xfId="0" applyFont="1" applyAlignment="1">
      <alignment horizontal="center"/>
    </xf>
    <xf numFmtId="0" fontId="9" fillId="3" borderId="0" xfId="1" applyFont="1" applyFill="1" applyAlignment="1">
      <alignment horizontal="left" indent="2"/>
    </xf>
    <xf numFmtId="0" fontId="3" fillId="3" borderId="0" xfId="1" applyFill="1"/>
    <xf numFmtId="0" fontId="3" fillId="3" borderId="0" xfId="1" applyFill="1" applyAlignment="1">
      <alignment horizontal="center"/>
    </xf>
    <xf numFmtId="0" fontId="9" fillId="3" borderId="0" xfId="1" applyFont="1" applyFill="1"/>
    <xf numFmtId="0" fontId="9" fillId="3" borderId="1" xfId="1" applyFont="1" applyFill="1" applyBorder="1" applyAlignment="1">
      <alignment horizontal="left" indent="2"/>
    </xf>
    <xf numFmtId="0" fontId="12" fillId="0" borderId="0" xfId="0" applyFont="1"/>
    <xf numFmtId="0" fontId="0" fillId="7" borderId="12" xfId="0" applyFill="1" applyBorder="1" applyAlignment="1">
      <alignment horizontal="center"/>
    </xf>
    <xf numFmtId="0" fontId="14" fillId="6" borderId="16" xfId="0" applyFont="1" applyFill="1" applyBorder="1" applyAlignment="1"/>
  </cellXfs>
  <cellStyles count="8">
    <cellStyle name="Comma 2" xfId="6" xr:uid="{30C478D4-8EEC-4E26-880E-887B08382D6B}"/>
    <cellStyle name="Currency 2" xfId="7" xr:uid="{9B1EFC40-3390-4939-96AB-648D6EC10C58}"/>
    <cellStyle name="Hyperlink" xfId="3" builtinId="8"/>
    <cellStyle name="Hyperlink 2" xfId="2" xr:uid="{1AA270E6-C44C-472E-9AC3-51D8EAC2275C}"/>
    <cellStyle name="Normal" xfId="0" builtinId="0"/>
    <cellStyle name="Normal 2" xfId="1" xr:uid="{891BE508-B3D9-4166-B40B-D2B695F3D438}"/>
    <cellStyle name="Normal 3" xfId="5" xr:uid="{7FB33179-24CE-4D38-837F-5896FFC0235A}"/>
    <cellStyle name="Title 2" xfId="4" xr:uid="{1D466441-99B2-4FB9-B2A3-9DE654B492CB}"/>
  </cellStyles>
  <dxfs count="67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6" formatCode="[$-409]d\-mmm;@"/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6" formatCode="[$-409]d\-mmm;@"/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3" formatCode="#,##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6" formatCode="[$-409]d\-mmm;@"/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center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numFmt numFmtId="164" formatCode="m/d;@"/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CC"/>
      <color rgb="FFCCECFF"/>
      <color rgb="FFFFDBDA"/>
      <color rgb="FFFFB6B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hyperlink" Target="https://support.microsoft.com/en-us/office/vlookup-function-0bbc8083-26fe-4963-8ab8-93a18ad188a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190500</xdr:rowOff>
    </xdr:from>
    <xdr:to>
      <xdr:col>3</xdr:col>
      <xdr:colOff>5365</xdr:colOff>
      <xdr:row>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0"/>
          <a:ext cx="4621814" cy="3838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677333</xdr:colOff>
      <xdr:row>8</xdr:row>
      <xdr:rowOff>84664</xdr:rowOff>
    </xdr:from>
    <xdr:to>
      <xdr:col>14</xdr:col>
      <xdr:colOff>220725</xdr:colOff>
      <xdr:row>24</xdr:row>
      <xdr:rowOff>133998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764897-ECDF-624D-1259-573BA85F9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7564">
          <a:off x="8202083" y="1756831"/>
          <a:ext cx="3723809" cy="3266667"/>
        </a:xfrm>
        <a:prstGeom prst="rect">
          <a:avLst/>
        </a:prstGeom>
        <a:ln w="28575">
          <a:solidFill>
            <a:schemeClr val="accent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7</xdr:col>
      <xdr:colOff>359833</xdr:colOff>
      <xdr:row>1</xdr:row>
      <xdr:rowOff>148164</xdr:rowOff>
    </xdr:from>
    <xdr:to>
      <xdr:col>13</xdr:col>
      <xdr:colOff>484943</xdr:colOff>
      <xdr:row>17</xdr:row>
      <xdr:rowOff>180546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7FA3D6-4ABA-564A-49C4-00024792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286411">
          <a:off x="6193896" y="410102"/>
          <a:ext cx="5125735" cy="3270882"/>
        </a:xfrm>
        <a:prstGeom prst="rect">
          <a:avLst/>
        </a:prstGeom>
        <a:ln w="19050"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660333</xdr:colOff>
      <xdr:row>1</xdr:row>
      <xdr:rowOff>95249</xdr:rowOff>
    </xdr:from>
    <xdr:to>
      <xdr:col>11</xdr:col>
      <xdr:colOff>144568</xdr:colOff>
      <xdr:row>20</xdr:row>
      <xdr:rowOff>91052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1DC4C-A7EE-C5C8-9D2F-4EDBD97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1246666">
          <a:off x="4004666" y="359832"/>
          <a:ext cx="5336819" cy="3816387"/>
        </a:xfrm>
        <a:prstGeom prst="rect">
          <a:avLst/>
        </a:prstGeom>
        <a:ln w="19050">
          <a:solidFill>
            <a:schemeClr val="accent1"/>
          </a:solidFill>
        </a:ln>
      </xdr:spPr>
    </xdr:pic>
    <xdr:clientData/>
  </xdr:twoCellAnchor>
  <xdr:twoCellAnchor editAs="oneCell">
    <xdr:from>
      <xdr:col>6</xdr:col>
      <xdr:colOff>385167</xdr:colOff>
      <xdr:row>10</xdr:row>
      <xdr:rowOff>29671</xdr:rowOff>
    </xdr:from>
    <xdr:to>
      <xdr:col>11</xdr:col>
      <xdr:colOff>444608</xdr:colOff>
      <xdr:row>27</xdr:row>
      <xdr:rowOff>81894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F3ADE-7FF5-DFDE-6851-F697EFEDB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385170">
          <a:off x="5401667" y="2104004"/>
          <a:ext cx="4239858" cy="3470640"/>
        </a:xfrm>
        <a:prstGeom prst="rect">
          <a:avLst/>
        </a:prstGeom>
        <a:ln w="19050">
          <a:solidFill>
            <a:schemeClr val="accent2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54428</xdr:colOff>
      <xdr:row>5</xdr:row>
      <xdr:rowOff>190500</xdr:rowOff>
    </xdr:from>
    <xdr:to>
      <xdr:col>11</xdr:col>
      <xdr:colOff>258536</xdr:colOff>
      <xdr:row>26</xdr:row>
      <xdr:rowOff>108857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68B7B-FD1C-3F87-D0E0-B481DCBC8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6915" b="19125"/>
        <a:stretch/>
      </xdr:blipFill>
      <xdr:spPr>
        <a:xfrm rot="348805">
          <a:off x="4272642" y="1279071"/>
          <a:ext cx="5265965" cy="4204607"/>
        </a:xfrm>
        <a:prstGeom prst="rect">
          <a:avLst/>
        </a:prstGeom>
        <a:ln w="28575"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368219</xdr:colOff>
      <xdr:row>1</xdr:row>
      <xdr:rowOff>107601</xdr:rowOff>
    </xdr:from>
    <xdr:to>
      <xdr:col>11</xdr:col>
      <xdr:colOff>520838</xdr:colOff>
      <xdr:row>25</xdr:row>
      <xdr:rowOff>115598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43CBF9-A607-190F-59CE-EC96FD3121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284"/>
        <a:stretch/>
      </xdr:blipFill>
      <xdr:spPr>
        <a:xfrm rot="369468">
          <a:off x="7056886" y="372184"/>
          <a:ext cx="2660869" cy="4833997"/>
        </a:xfrm>
        <a:prstGeom prst="rect">
          <a:avLst/>
        </a:prstGeom>
        <a:ln w="28575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5</xdr:col>
      <xdr:colOff>697317</xdr:colOff>
      <xdr:row>5</xdr:row>
      <xdr:rowOff>67059</xdr:rowOff>
    </xdr:from>
    <xdr:to>
      <xdr:col>10</xdr:col>
      <xdr:colOff>67377</xdr:colOff>
      <xdr:row>16</xdr:row>
      <xdr:rowOff>200326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C33C3B-07E6-978A-6E69-AB8404B1D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137154">
          <a:off x="4877734" y="1135976"/>
          <a:ext cx="3550476" cy="2345183"/>
        </a:xfrm>
        <a:prstGeom prst="rect">
          <a:avLst/>
        </a:prstGeom>
        <a:ln w="28575">
          <a:solidFill>
            <a:schemeClr val="accent1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594026</xdr:colOff>
      <xdr:row>5</xdr:row>
      <xdr:rowOff>184054</xdr:rowOff>
    </xdr:from>
    <xdr:to>
      <xdr:col>12</xdr:col>
      <xdr:colOff>656403</xdr:colOff>
      <xdr:row>18</xdr:row>
      <xdr:rowOff>152006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C4F1DD-ADDC-E489-07F5-B20387806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306973">
          <a:off x="5610526" y="1252971"/>
          <a:ext cx="5078877" cy="2582035"/>
        </a:xfrm>
        <a:prstGeom prst="rect">
          <a:avLst/>
        </a:prstGeom>
        <a:ln w="28575">
          <a:solidFill>
            <a:schemeClr val="accent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tregents-my.sharepoint.com/Users/RICH%20MALLOY/Dropbox/NCC/Extended%20Studies/Adv%20Excel%20Class/Session%201/Adv%20Budget%20Project/advbudg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RICH%20MALLOY/Dropbox/NCC/Extended%20Studies/Excel%20Advanced/Session%201/AX01A-Workbook%20Sess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Budget"/>
      <sheetName val="Budget 2"/>
      <sheetName val="Ledger"/>
      <sheetName val="Ledger 2"/>
      <sheetName val="Pivot Table 2"/>
      <sheetName val="1Q Report"/>
      <sheetName val="1Q Report 2"/>
      <sheetName val="advbudg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avigating"/>
      <sheetName val="Selecting"/>
      <sheetName val="Tables"/>
      <sheetName val="Paste"/>
      <sheetName val="Absolute"/>
      <sheetName val="Entering"/>
      <sheetName val="1000 Rows"/>
      <sheetName val="Dates"/>
      <sheetName val="Displaying"/>
      <sheetName val="Formats"/>
      <sheetName val="Sparklines"/>
      <sheetName val="Styles"/>
      <sheetName val="Conditional"/>
      <sheetName val="Printing"/>
      <sheetName val="File Mgmt"/>
      <sheetName val="Formulas"/>
      <sheetName val="Debugging"/>
      <sheetName val="User Interface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3">
          <cell r="F13">
            <v>0.1</v>
          </cell>
        </row>
      </sheetData>
      <sheetData sheetId="18" refreshError="1"/>
      <sheetData sheetId="19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mo" refreshedDate="44867.931247916669" createdVersion="8" refreshedVersion="8" minRefreshableVersion="3" recordCount="29" xr:uid="{727425FE-1D82-5440-B00D-97E717F9EA5D}">
  <cacheSource type="worksheet">
    <worksheetSource name="DietLog4"/>
  </cacheSource>
  <cacheFields count="7">
    <cacheField name="Date" numFmtId="166">
      <sharedItems containsSemiMixedTypes="0" containsNonDate="0" containsDate="1" containsString="0" minDate="2022-01-01T00:00:00" maxDate="2022-11-03T00:00:00" count="4">
        <d v="2022-01-01T00:00:00"/>
        <d v="2022-01-02T00:00:00"/>
        <d v="2022-11-01T00:00:00" u="1"/>
        <d v="2022-11-02T00:00:00" u="1"/>
      </sharedItems>
    </cacheField>
    <cacheField name="Meal" numFmtId="0">
      <sharedItems count="3">
        <s v="Breakfast"/>
        <s v="Lunch"/>
        <s v="Dinner"/>
      </sharedItems>
    </cacheField>
    <cacheField name="Quantity" numFmtId="0">
      <sharedItems containsSemiMixedTypes="0" containsString="0" containsNumber="1" containsInteger="1" minValue="1" maxValue="12"/>
    </cacheField>
    <cacheField name="Units" numFmtId="0">
      <sharedItems/>
    </cacheField>
    <cacheField name="Item" numFmtId="0">
      <sharedItems/>
    </cacheField>
    <cacheField name="Calories" numFmtId="0">
      <sharedItems containsSemiMixedTypes="0" containsString="0" containsNumber="1" containsInteger="1" minValue="0" maxValue="550"/>
    </cacheField>
    <cacheField name="Carbs" numFmtId="0">
      <sharedItems containsSemiMixedTypes="0" containsString="0" containsNumber="1" minValue="0" maxValue="51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x v="0"/>
    <x v="0"/>
    <n v="1"/>
    <s v="oz"/>
    <s v="Orange juice"/>
    <n v="14"/>
    <n v="3.4"/>
  </r>
  <r>
    <x v="0"/>
    <x v="0"/>
    <n v="1"/>
    <s v="oz"/>
    <s v="Granola"/>
    <n v="140"/>
    <n v="14.6"/>
  </r>
  <r>
    <x v="0"/>
    <x v="0"/>
    <n v="3"/>
    <s v="oz"/>
    <s v="Milk"/>
    <n v="18"/>
    <n v="1.6"/>
  </r>
  <r>
    <x v="0"/>
    <x v="0"/>
    <n v="1"/>
    <s v="piece"/>
    <s v="Strawberry"/>
    <n v="4"/>
    <n v="0.9"/>
  </r>
  <r>
    <x v="0"/>
    <x v="0"/>
    <n v="6"/>
    <s v="oz"/>
    <s v="Coffee"/>
    <n v="0"/>
    <n v="0"/>
  </r>
  <r>
    <x v="0"/>
    <x v="0"/>
    <n v="2"/>
    <s v="tsp"/>
    <s v="Sugar"/>
    <n v="32"/>
    <n v="8.4"/>
  </r>
  <r>
    <x v="0"/>
    <x v="0"/>
    <n v="1"/>
    <s v="oz"/>
    <s v="Milk"/>
    <n v="18"/>
    <n v="1.6"/>
  </r>
  <r>
    <x v="0"/>
    <x v="1"/>
    <n v="1"/>
    <s v="serving"/>
    <s v="Big Mac"/>
    <n v="550"/>
    <n v="45"/>
  </r>
  <r>
    <x v="0"/>
    <x v="1"/>
    <n v="1"/>
    <s v="serving"/>
    <s v="French fries, Medium"/>
    <n v="421"/>
    <n v="51.5"/>
  </r>
  <r>
    <x v="0"/>
    <x v="1"/>
    <n v="1"/>
    <s v="serving"/>
    <s v="Coca Cola, 12 oz"/>
    <n v="140"/>
    <n v="39"/>
  </r>
  <r>
    <x v="0"/>
    <x v="1"/>
    <n v="4"/>
    <s v="piece"/>
    <s v="Oreos"/>
    <n v="280"/>
    <n v="42"/>
  </r>
  <r>
    <x v="0"/>
    <x v="2"/>
    <n v="5"/>
    <s v="oz"/>
    <s v="Salmon, cooked"/>
    <n v="290"/>
    <n v="0"/>
  </r>
  <r>
    <x v="0"/>
    <x v="2"/>
    <n v="4"/>
    <s v="oz"/>
    <s v="Broccoli"/>
    <n v="40"/>
    <n v="8"/>
  </r>
  <r>
    <x v="0"/>
    <x v="2"/>
    <n v="3"/>
    <s v="oz"/>
    <s v="Rice, cooked"/>
    <n v="111"/>
    <n v="24.3"/>
  </r>
  <r>
    <x v="1"/>
    <x v="2"/>
    <n v="2"/>
    <s v="oz"/>
    <s v="Ice cream, Haagen Dazs"/>
    <n v="126"/>
    <n v="10.6"/>
  </r>
  <r>
    <x v="1"/>
    <x v="0"/>
    <n v="2"/>
    <s v="piece"/>
    <s v="Egg"/>
    <n v="142"/>
    <n v="0.8"/>
  </r>
  <r>
    <x v="1"/>
    <x v="0"/>
    <n v="1"/>
    <s v="tbsp"/>
    <s v="Olive oil"/>
    <n v="120"/>
    <n v="0"/>
  </r>
  <r>
    <x v="1"/>
    <x v="0"/>
    <n v="4"/>
    <s v="oz"/>
    <s v="Orange juice"/>
    <n v="56"/>
    <n v="12.8"/>
  </r>
  <r>
    <x v="1"/>
    <x v="0"/>
    <n v="6"/>
    <s v="oz"/>
    <s v="Coffee"/>
    <n v="0"/>
    <n v="0"/>
  </r>
  <r>
    <x v="1"/>
    <x v="0"/>
    <n v="2"/>
    <s v="tsp"/>
    <s v="Sugar"/>
    <n v="32"/>
    <n v="8.4"/>
  </r>
  <r>
    <x v="1"/>
    <x v="0"/>
    <n v="1"/>
    <s v="oz"/>
    <s v="Milk"/>
    <n v="18"/>
    <n v="1.6"/>
  </r>
  <r>
    <x v="1"/>
    <x v="1"/>
    <n v="1"/>
    <s v="serving"/>
    <s v="Yogurt, Dannon"/>
    <n v="90"/>
    <n v="15"/>
  </r>
  <r>
    <x v="1"/>
    <x v="1"/>
    <n v="2"/>
    <s v="piece"/>
    <s v="Granola bar"/>
    <n v="190"/>
    <n v="29"/>
  </r>
  <r>
    <x v="1"/>
    <x v="1"/>
    <n v="12"/>
    <s v="oz"/>
    <s v="Diet Coke"/>
    <n v="0"/>
    <n v="0"/>
  </r>
  <r>
    <x v="1"/>
    <x v="1"/>
    <n v="4"/>
    <s v="piece"/>
    <s v="Oreos"/>
    <n v="280"/>
    <n v="42"/>
  </r>
  <r>
    <x v="1"/>
    <x v="2"/>
    <n v="5"/>
    <s v="oz"/>
    <s v="Chicken breast, roast"/>
    <n v="280"/>
    <n v="0"/>
  </r>
  <r>
    <x v="1"/>
    <x v="2"/>
    <n v="3"/>
    <s v="oz"/>
    <s v="Zucchini"/>
    <n v="15"/>
    <n v="3.3"/>
  </r>
  <r>
    <x v="1"/>
    <x v="2"/>
    <n v="4"/>
    <s v="oz"/>
    <s v="Potatoes, baked"/>
    <n v="108"/>
    <n v="24.4"/>
  </r>
  <r>
    <x v="1"/>
    <x v="2"/>
    <n v="2"/>
    <s v="oz"/>
    <s v="Ice cream, Haagen Dazs"/>
    <n v="126"/>
    <n v="10.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5D224A-4E76-4F42-A65B-398FB4330B00}" name="PivotTable1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2" firstHeaderRow="0" firstDataRow="1" firstDataCol="1"/>
  <pivotFields count="7">
    <pivotField axis="axisRow" numFmtId="164" showAll="0">
      <items count="5">
        <item m="1" x="2"/>
        <item m="1" x="3"/>
        <item x="0"/>
        <item x="1"/>
        <item t="default"/>
      </items>
    </pivotField>
    <pivotField axis="axisRow" showAll="0">
      <items count="4">
        <item x="0"/>
        <item x="2"/>
        <item x="1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2">
    <field x="0"/>
    <field x="1"/>
  </rowFields>
  <rowItems count="9">
    <i>
      <x v="2"/>
    </i>
    <i r="1">
      <x/>
    </i>
    <i r="1">
      <x v="1"/>
    </i>
    <i r="1">
      <x v="2"/>
    </i>
    <i>
      <x v="3"/>
    </i>
    <i r="1">
      <x/>
    </i>
    <i r="1"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Calories" fld="5" baseField="0" baseItem="0" numFmtId="3"/>
    <dataField name="Sum of Carb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D770338-794B-924B-B20A-57CE108301E3}" name="DietLog3" displayName="DietLog3" ref="A6:G35" totalsRowShown="0" headerRowDxfId="66" headerRowBorderDxfId="65">
  <autoFilter ref="A6:G35" xr:uid="{8D770338-794B-924B-B20A-57CE108301E3}"/>
  <tableColumns count="7">
    <tableColumn id="1" xr3:uid="{1D6E6DB9-2741-8446-BC80-1D26540CE658}" name="Date" dataDxfId="64"/>
    <tableColumn id="2" xr3:uid="{24C203FB-34E4-9A45-8674-3E2C6CAD3C01}" name="Meal" dataDxfId="63"/>
    <tableColumn id="3" xr3:uid="{C1AD03CB-249B-7F46-B306-FF8A49533FB7}" name="Quantity" dataDxfId="62"/>
    <tableColumn id="4" xr3:uid="{B660F373-0893-6D45-8602-42043BC2C1AC}" name="Units" dataDxfId="61"/>
    <tableColumn id="5" xr3:uid="{92D3DC13-124E-6A4F-B745-063CAF43A9D8}" name="Item"/>
    <tableColumn id="6" xr3:uid="{B108B0E0-C68A-EA43-8165-20ABBE6FB6CB}" name="Calories"/>
    <tableColumn id="7" xr3:uid="{1B000382-CE03-EE48-94AB-9C13F44E0C5D}" name="Carb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CD847A-1993-734F-8355-90969C18D4F2}" name="DietLog4" displayName="DietLog4" ref="A6:G35" headerRowDxfId="60" headerRowBorderDxfId="59">
  <autoFilter ref="A6:G35" xr:uid="{B3CD847A-1993-734F-8355-90969C18D4F2}"/>
  <tableColumns count="7">
    <tableColumn id="1" xr3:uid="{AB534602-FBE6-2546-A9F4-CEC92915722D}" name="Date" totalsRowLabel="Total" dataDxfId="58" totalsRowDxfId="57"/>
    <tableColumn id="2" xr3:uid="{C46621E8-2BC5-A14C-9A63-F6870886E95B}" name="Meal"/>
    <tableColumn id="3" xr3:uid="{34D0AB2B-B5CF-2944-9863-12AC95949716}" name="Quantity" dataDxfId="56" totalsRowDxfId="55"/>
    <tableColumn id="4" xr3:uid="{0B7CDC9D-3F80-EE45-9C85-07CD1369826D}" name="Units" dataDxfId="54" totalsRowDxfId="53"/>
    <tableColumn id="5" xr3:uid="{B2F6B924-298C-334D-92DE-F8E7414945DB}" name="Item" totalsRowFunction="count" totalsRowDxfId="52"/>
    <tableColumn id="6" xr3:uid="{91057B95-2263-944E-9C86-33015787291C}" name="Calories" totalsRowFunction="sum" totalsRowDxfId="51"/>
    <tableColumn id="7" xr3:uid="{9EA7AC1A-578A-8B4F-94A1-49904CD9E611}" name="Carbs" totalsRowFunction="sum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7BD69E-EFAE-784F-8881-96634D82B3D2}" name="FoodList4" displayName="FoodList4" ref="A7:E33" headerRowDxfId="50" dataDxfId="49">
  <autoFilter ref="A7:E33" xr:uid="{597BD69E-EFAE-784F-8881-96634D82B3D2}"/>
  <sortState xmlns:xlrd2="http://schemas.microsoft.com/office/spreadsheetml/2017/richdata2" ref="A8:E33">
    <sortCondition ref="A16:A33"/>
  </sortState>
  <tableColumns count="5">
    <tableColumn id="1" xr3:uid="{3EE37433-9C78-8640-83B1-0C90105DB849}" name="Item" totalsRowLabel="Total"/>
    <tableColumn id="2" xr3:uid="{9031DBA6-5C6C-7F45-AED8-828114712BB6}" name="Amount" dataDxfId="48" totalsRowDxfId="47"/>
    <tableColumn id="3" xr3:uid="{0DF5266D-34F7-8241-A4D1-A1E8FBA6A6CA}" name="Unit" dataDxfId="46" totalsRowDxfId="45"/>
    <tableColumn id="4" xr3:uid="{863788CC-9536-434A-924B-6C640D5544AD}" name="Calories" dataDxfId="44" totalsRowDxfId="43"/>
    <tableColumn id="5" xr3:uid="{64E73284-B5ED-1940-971C-F09AD22C6F55}" name="Carbs" totalsRowFunction="count" dataDxfId="42" totalsRowDxfId="41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651FE96-F137-3246-BF47-0C401E5434F7}" name="DietLog5" displayName="DietLog5" ref="A8:G37" headerRowDxfId="40" headerRowBorderDxfId="39">
  <autoFilter ref="A8:G37" xr:uid="{B3CD847A-1993-734F-8355-90969C18D4F2}"/>
  <tableColumns count="7">
    <tableColumn id="1" xr3:uid="{23639DAA-9B9C-DA46-8937-EA5A94DD0BD0}" name="Date" totalsRowLabel="Total" dataDxfId="38" totalsRowDxfId="37"/>
    <tableColumn id="2" xr3:uid="{2E32BF87-29BB-7341-A923-6A01DAA5F1CA}" name="Meal"/>
    <tableColumn id="5" xr3:uid="{6345E995-C70E-A440-9E62-017EF2510CA1}" name="Item"/>
    <tableColumn id="3" xr3:uid="{2EEE59D5-9A29-CA47-8CFD-E4CA330E9BD9}" name="Quantity" dataDxfId="36" totalsRowDxfId="35"/>
    <tableColumn id="4" xr3:uid="{CB60950E-B693-F542-9EC6-70922EA5FEED}" name="Unit" dataDxfId="5" totalsRowDxfId="34"/>
    <tableColumn id="6" xr3:uid="{8CBB2298-7CFB-364D-8BE2-542993EF9A54}" name="Calories" totalsRowFunction="sum" dataDxfId="4" totalsRowDxfId="33"/>
    <tableColumn id="7" xr3:uid="{6ED59C0C-6486-A442-AFB3-F1DD4BEE0672}" name="Carbs" totalsRowFunction="count" dataDxf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27E1428-FE67-1840-AF18-AAEF116974D3}" name="FoodList5" displayName="FoodList5" ref="A7:E33" headerRowDxfId="32" dataDxfId="31">
  <autoFilter ref="A7:E33" xr:uid="{597BD69E-EFAE-784F-8881-96634D82B3D2}"/>
  <tableColumns count="5">
    <tableColumn id="1" xr3:uid="{FA5F90D3-FDCF-7A4E-9798-7AE500D7D8CA}" name="Item" totalsRowFunction="count"/>
    <tableColumn id="2" xr3:uid="{9B77339E-EA3A-204A-8FD7-98C087768A03}" name="Amount" dataDxfId="30" totalsRowDxfId="29"/>
    <tableColumn id="3" xr3:uid="{61DDD57C-836B-3A4A-B4EA-2E83DF972429}" name="Unit" dataDxfId="28" totalsRowDxfId="27"/>
    <tableColumn id="4" xr3:uid="{19B04C90-9CBB-9A43-8692-2F3BBA1637F0}" name="Calories" dataDxfId="26" totalsRowDxfId="25"/>
    <tableColumn id="5" xr3:uid="{1E02B97D-847E-A144-B415-6E797FB50BC3}" name="Carbs" totalsRowFunction="sum" dataDxfId="24" totalsRowDxfId="23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A63F0EA-8F2E-1341-B8E7-68015686EC2B}" name="DietLog6" displayName="DietLog6" ref="A6:G36" totalsRowCount="1" headerRowDxfId="22" headerRowBorderDxfId="21">
  <autoFilter ref="A6:G35" xr:uid="{B3CD847A-1993-734F-8355-90969C18D4F2}"/>
  <tableColumns count="7">
    <tableColumn id="1" xr3:uid="{0EC09331-3BF2-5745-995B-95A2F35A6EF2}" name="Date" totalsRowLabel="Total" dataDxfId="20" totalsRowDxfId="2"/>
    <tableColumn id="2" xr3:uid="{A8405841-6F0E-5748-99C7-BF16A8ED4A99}" name="Meal"/>
    <tableColumn id="5" xr3:uid="{745B85A1-2EE8-DD45-8C4D-D5EF19B7BD5C}" name="Item"/>
    <tableColumn id="3" xr3:uid="{6FE39A56-15E3-434F-896E-FC8DBE094C44}" name="Quantity" dataDxfId="19" totalsRowDxfId="1"/>
    <tableColumn id="4" xr3:uid="{59077A1B-C803-C24A-A420-C80FA3D91B20}" name="Unit" dataDxfId="18" totalsRowDxfId="0">
      <calculatedColumnFormula>VLOOKUP(DietLog6[[#This Row],[Item]],FoodList6[],3,FALSE)</calculatedColumnFormula>
    </tableColumn>
    <tableColumn id="6" xr3:uid="{13557A0A-509B-2A47-8965-C8BB59C1F1E3}" name="Calories" totalsRowFunction="sum" dataDxfId="17">
      <calculatedColumnFormula>VLOOKUP(DietLog6[[#This Row],[Item]],FoodList6[],4,FALSE)*DietLog6[[#This Row],[Quantity]]</calculatedColumnFormula>
    </tableColumn>
    <tableColumn id="7" xr3:uid="{C5F64342-58A6-0846-BBFE-E2EACE0AC4C1}" name="Carbs" totalsRowFunction="sum" dataDxfId="16">
      <calculatedColumnFormula>VLOOKUP(DietLog6[[#This Row],[Item]],FoodList6[],5,FALSE)*DietLog6[[#This Row],[Quantity]]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F8C66F3-D6C1-8E44-BE72-3BDBCB17347E}" name="FoodList6" displayName="FoodList6" ref="A7:E33" headerRowDxfId="15" dataDxfId="14">
  <autoFilter ref="A7:E33" xr:uid="{597BD69E-EFAE-784F-8881-96634D82B3D2}"/>
  <tableColumns count="5">
    <tableColumn id="1" xr3:uid="{C7B3DEA0-7D17-114A-BFB0-01E81866E623}" name="Item" totalsRowFunction="count"/>
    <tableColumn id="2" xr3:uid="{31221B2A-14A2-4E4A-8814-D3D52C4BABCA}" name="Amount" dataDxfId="13" totalsRowDxfId="12"/>
    <tableColumn id="3" xr3:uid="{A4CD0535-7558-FB40-8C68-E8B0FCA4C1B7}" name="Unit" dataDxfId="11" totalsRowDxfId="10"/>
    <tableColumn id="4" xr3:uid="{CF78E784-CEA8-FB4E-AC22-F3FD36C4CAE7}" name="Calories" dataDxfId="9" totalsRowDxfId="8"/>
    <tableColumn id="5" xr3:uid="{205A29A5-7367-B443-9D04-FFA340D78073}" name="Carbs" totalsRowFunction="sum" dataDxfId="7" totalsRowDxfId="6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techhelptoday.com/videos" TargetMode="Externa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fatsecret.com/" TargetMode="External"/><Relationship Id="rId1" Type="http://schemas.openxmlformats.org/officeDocument/2006/relationships/hyperlink" Target="https://www.calorieking.com/us/en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A0A5-F1DE-4B54-9594-742A223B2BCF}">
  <sheetPr codeName="Sheet1"/>
  <dimension ref="A1:I26"/>
  <sheetViews>
    <sheetView tabSelected="1" zoomScaleNormal="100" workbookViewId="0">
      <selection activeCell="B4" sqref="B4"/>
    </sheetView>
  </sheetViews>
  <sheetFormatPr baseColWidth="10" defaultColWidth="10.83203125" defaultRowHeight="16" x14ac:dyDescent="0.2"/>
  <cols>
    <col min="1" max="1" width="3.33203125" style="3" customWidth="1"/>
    <col min="2" max="2" width="56.33203125" style="3" customWidth="1"/>
    <col min="3" max="3" width="60.6640625" style="3" customWidth="1"/>
    <col min="4" max="4" width="3.33203125" style="3" customWidth="1"/>
    <col min="5" max="9" width="10.83203125" style="2"/>
    <col min="10" max="16384" width="10.83203125" style="3"/>
  </cols>
  <sheetData>
    <row r="1" spans="1:4" x14ac:dyDescent="0.2">
      <c r="A1" s="1"/>
      <c r="B1" s="1"/>
      <c r="C1" s="1"/>
      <c r="D1" s="1"/>
    </row>
    <row r="2" spans="1:4" ht="41" customHeight="1" x14ac:dyDescent="0.2">
      <c r="A2" s="1"/>
      <c r="B2" s="4"/>
      <c r="D2" s="1"/>
    </row>
    <row r="3" spans="1:4" ht="35" customHeight="1" x14ac:dyDescent="0.2">
      <c r="A3" s="1"/>
      <c r="B3" s="5" t="s">
        <v>0</v>
      </c>
      <c r="D3" s="1"/>
    </row>
    <row r="4" spans="1:4" ht="84" customHeight="1" x14ac:dyDescent="0.2">
      <c r="A4" s="1"/>
      <c r="B4" s="17" t="s">
        <v>12</v>
      </c>
      <c r="D4" s="1"/>
    </row>
    <row r="5" spans="1:4" ht="31" customHeight="1" x14ac:dyDescent="0.2">
      <c r="A5" s="1"/>
      <c r="B5" s="5" t="s">
        <v>1</v>
      </c>
      <c r="D5" s="1"/>
    </row>
    <row r="6" spans="1:4" ht="24" customHeight="1" x14ac:dyDescent="0.2">
      <c r="A6" s="1"/>
      <c r="B6" s="6" t="s">
        <v>2</v>
      </c>
      <c r="D6" s="1"/>
    </row>
    <row r="7" spans="1:4" ht="24" customHeight="1" x14ac:dyDescent="0.2">
      <c r="A7" s="1"/>
      <c r="B7" s="7" t="s">
        <v>3</v>
      </c>
      <c r="D7" s="1"/>
    </row>
    <row r="8" spans="1:4" ht="24" customHeight="1" x14ac:dyDescent="0.2">
      <c r="A8" s="1"/>
      <c r="B8" s="15" t="s">
        <v>5</v>
      </c>
      <c r="D8" s="1"/>
    </row>
    <row r="9" spans="1:4" ht="41" customHeight="1" x14ac:dyDescent="0.2">
      <c r="A9" s="1"/>
      <c r="B9" s="4"/>
      <c r="D9" s="1"/>
    </row>
    <row r="10" spans="1:4" x14ac:dyDescent="0.2">
      <c r="A10" s="1"/>
      <c r="B10" s="1"/>
      <c r="C10" s="1"/>
      <c r="D10" s="1"/>
    </row>
    <row r="11" spans="1:4" x14ac:dyDescent="0.2">
      <c r="A11" s="2"/>
      <c r="B11" s="54"/>
      <c r="C11" s="54"/>
      <c r="D11" s="2"/>
    </row>
    <row r="12" spans="1:4" ht="17" thickBot="1" x14ac:dyDescent="0.25">
      <c r="A12" s="2"/>
      <c r="B12" s="55" t="s">
        <v>4</v>
      </c>
      <c r="C12" s="55"/>
      <c r="D12" s="2"/>
    </row>
    <row r="13" spans="1:4" x14ac:dyDescent="0.2">
      <c r="A13" s="8"/>
      <c r="B13" s="9"/>
      <c r="C13" s="9"/>
      <c r="D13" s="10"/>
    </row>
    <row r="14" spans="1:4" x14ac:dyDescent="0.2">
      <c r="A14" s="11"/>
      <c r="B14" s="56" t="s">
        <v>11</v>
      </c>
      <c r="C14" s="56"/>
      <c r="D14" s="12"/>
    </row>
    <row r="15" spans="1:4" ht="22.5" customHeight="1" x14ac:dyDescent="0.2">
      <c r="A15" s="11"/>
      <c r="B15" s="53" t="s">
        <v>215</v>
      </c>
      <c r="C15" s="53"/>
      <c r="D15" s="12"/>
    </row>
    <row r="16" spans="1:4" x14ac:dyDescent="0.2">
      <c r="A16" s="11"/>
      <c r="B16" s="53" t="s">
        <v>216</v>
      </c>
      <c r="C16" s="53"/>
      <c r="D16" s="12"/>
    </row>
    <row r="17" spans="1:4" x14ac:dyDescent="0.2">
      <c r="A17" s="11"/>
      <c r="B17" s="53" t="s">
        <v>217</v>
      </c>
      <c r="C17" s="53"/>
      <c r="D17" s="12"/>
    </row>
    <row r="18" spans="1:4" x14ac:dyDescent="0.2">
      <c r="A18" s="11"/>
      <c r="B18" s="53" t="s">
        <v>218</v>
      </c>
      <c r="C18" s="53"/>
      <c r="D18" s="12"/>
    </row>
    <row r="19" spans="1:4" x14ac:dyDescent="0.2">
      <c r="A19" s="11"/>
      <c r="B19" s="53" t="s">
        <v>219</v>
      </c>
      <c r="C19" s="53"/>
      <c r="D19" s="12"/>
    </row>
    <row r="20" spans="1:4" x14ac:dyDescent="0.2">
      <c r="A20" s="11"/>
      <c r="B20" s="53" t="s">
        <v>220</v>
      </c>
      <c r="C20" s="53"/>
      <c r="D20" s="12"/>
    </row>
    <row r="21" spans="1:4" s="2" customFormat="1" ht="17" thickBot="1" x14ac:dyDescent="0.25">
      <c r="A21" s="13"/>
      <c r="B21" s="57"/>
      <c r="C21" s="57"/>
      <c r="D21" s="14"/>
    </row>
    <row r="22" spans="1:4" s="2" customFormat="1" x14ac:dyDescent="0.2">
      <c r="B22" s="53"/>
      <c r="C22" s="53"/>
    </row>
    <row r="23" spans="1:4" s="2" customFormat="1" x14ac:dyDescent="0.2">
      <c r="B23" s="53"/>
      <c r="C23" s="53"/>
    </row>
    <row r="24" spans="1:4" s="2" customFormat="1" x14ac:dyDescent="0.2"/>
    <row r="25" spans="1:4" s="2" customFormat="1" x14ac:dyDescent="0.2"/>
    <row r="26" spans="1:4" s="2" customFormat="1" x14ac:dyDescent="0.2"/>
  </sheetData>
  <mergeCells count="12">
    <mergeCell ref="B23:C23"/>
    <mergeCell ref="B21:C21"/>
    <mergeCell ref="B18:C18"/>
    <mergeCell ref="B19:C19"/>
    <mergeCell ref="B22:C22"/>
    <mergeCell ref="B20:C20"/>
    <mergeCell ref="B17:C17"/>
    <mergeCell ref="B11:C11"/>
    <mergeCell ref="B12:C12"/>
    <mergeCell ref="B14:C14"/>
    <mergeCell ref="B15:C15"/>
    <mergeCell ref="B16:C16"/>
  </mergeCells>
  <hyperlinks>
    <hyperlink ref="B7" r:id="rId1" xr:uid="{1B40D24F-2AAA-4B97-B680-14EB2444B4BE}"/>
    <hyperlink ref="B8" r:id="rId2" xr:uid="{39CFCBB5-0F7E-8646-8C64-AE6CE27A59AB}"/>
  </hyperlinks>
  <pageMargins left="0.7" right="0.7" top="0.75" bottom="0.75" header="0.3" footer="0.3"/>
  <pageSetup orientation="portrait" horizontalDpi="0" verticalDpi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1E3C-A954-BB4B-82C7-23335D0BD778}">
  <sheetPr codeName="Sheet10"/>
  <dimension ref="A1:G35"/>
  <sheetViews>
    <sheetView zoomScale="120" zoomScaleNormal="120" workbookViewId="0">
      <selection sqref="A1:B1"/>
    </sheetView>
  </sheetViews>
  <sheetFormatPr baseColWidth="10" defaultColWidth="11" defaultRowHeight="16" x14ac:dyDescent="0.2"/>
  <cols>
    <col min="4" max="4" width="10.83203125" customWidth="1"/>
    <col min="5" max="5" width="22" customWidth="1"/>
  </cols>
  <sheetData>
    <row r="1" spans="1:7" ht="21" x14ac:dyDescent="0.25">
      <c r="A1" s="58" t="s">
        <v>38</v>
      </c>
      <c r="B1" s="58"/>
      <c r="C1" s="58"/>
      <c r="D1" s="58"/>
    </row>
    <row r="2" spans="1:7" x14ac:dyDescent="0.2">
      <c r="A2" s="16" t="s">
        <v>44</v>
      </c>
    </row>
    <row r="3" spans="1:7" x14ac:dyDescent="0.2">
      <c r="A3" s="16"/>
    </row>
    <row r="6" spans="1:7" x14ac:dyDescent="0.2">
      <c r="A6" s="48" t="s">
        <v>9</v>
      </c>
      <c r="B6" s="48" t="s">
        <v>26</v>
      </c>
      <c r="C6" s="48" t="s">
        <v>27</v>
      </c>
      <c r="D6" s="48" t="s">
        <v>19</v>
      </c>
      <c r="E6" s="48" t="s">
        <v>13</v>
      </c>
      <c r="F6" s="48" t="s">
        <v>15</v>
      </c>
      <c r="G6" s="48" t="s">
        <v>20</v>
      </c>
    </row>
    <row r="7" spans="1:7" x14ac:dyDescent="0.2">
      <c r="A7" s="47">
        <v>44562</v>
      </c>
      <c r="B7" s="42" t="s">
        <v>28</v>
      </c>
      <c r="C7" s="42">
        <v>1</v>
      </c>
      <c r="D7" s="42" t="s">
        <v>17</v>
      </c>
      <c r="E7" s="42" t="s">
        <v>61</v>
      </c>
      <c r="F7" s="42">
        <v>14</v>
      </c>
      <c r="G7" s="44">
        <v>3.4</v>
      </c>
    </row>
    <row r="8" spans="1:7" x14ac:dyDescent="0.2">
      <c r="A8" s="47">
        <v>44562</v>
      </c>
      <c r="B8" t="s">
        <v>28</v>
      </c>
      <c r="C8">
        <v>1</v>
      </c>
      <c r="D8" t="s">
        <v>17</v>
      </c>
      <c r="E8" t="s">
        <v>16</v>
      </c>
      <c r="F8">
        <v>140</v>
      </c>
      <c r="G8">
        <v>14.6</v>
      </c>
    </row>
    <row r="9" spans="1:7" x14ac:dyDescent="0.2">
      <c r="A9" s="47">
        <v>44562</v>
      </c>
      <c r="B9" t="s">
        <v>28</v>
      </c>
      <c r="C9">
        <v>1</v>
      </c>
      <c r="D9" t="s">
        <v>29</v>
      </c>
      <c r="E9" t="s">
        <v>30</v>
      </c>
      <c r="F9">
        <v>4</v>
      </c>
      <c r="G9">
        <v>0.9</v>
      </c>
    </row>
    <row r="10" spans="1:7" x14ac:dyDescent="0.2">
      <c r="A10" s="47">
        <v>44562</v>
      </c>
      <c r="B10" t="s">
        <v>28</v>
      </c>
      <c r="C10">
        <v>3</v>
      </c>
      <c r="D10" t="s">
        <v>17</v>
      </c>
      <c r="E10" t="s">
        <v>31</v>
      </c>
      <c r="F10">
        <v>18</v>
      </c>
      <c r="G10">
        <v>1.6</v>
      </c>
    </row>
    <row r="11" spans="1:7" x14ac:dyDescent="0.2">
      <c r="A11" s="47">
        <v>44562</v>
      </c>
      <c r="B11" t="s">
        <v>28</v>
      </c>
      <c r="C11">
        <v>6</v>
      </c>
      <c r="D11" t="s">
        <v>17</v>
      </c>
      <c r="E11" t="s">
        <v>67</v>
      </c>
      <c r="F11">
        <v>0</v>
      </c>
      <c r="G11">
        <v>0</v>
      </c>
    </row>
    <row r="12" spans="1:7" x14ac:dyDescent="0.2">
      <c r="A12" s="47">
        <v>44562</v>
      </c>
      <c r="B12" t="s">
        <v>28</v>
      </c>
      <c r="C12">
        <v>2</v>
      </c>
      <c r="D12" t="s">
        <v>69</v>
      </c>
      <c r="E12" t="s">
        <v>68</v>
      </c>
      <c r="F12">
        <v>32</v>
      </c>
      <c r="G12">
        <v>8.4</v>
      </c>
    </row>
    <row r="13" spans="1:7" x14ac:dyDescent="0.2">
      <c r="A13" s="47">
        <v>44562</v>
      </c>
      <c r="B13" t="s">
        <v>28</v>
      </c>
      <c r="C13">
        <v>1</v>
      </c>
      <c r="D13" t="s">
        <v>17</v>
      </c>
      <c r="E13" t="s">
        <v>31</v>
      </c>
      <c r="F13">
        <v>18</v>
      </c>
      <c r="G13">
        <v>1.6</v>
      </c>
    </row>
    <row r="14" spans="1:7" x14ac:dyDescent="0.2">
      <c r="A14" s="47">
        <v>44562</v>
      </c>
      <c r="B14" t="s">
        <v>82</v>
      </c>
      <c r="C14">
        <v>1</v>
      </c>
      <c r="D14" t="s">
        <v>63</v>
      </c>
      <c r="E14" t="s">
        <v>83</v>
      </c>
      <c r="F14">
        <v>550</v>
      </c>
      <c r="G14">
        <v>45</v>
      </c>
    </row>
    <row r="15" spans="1:7" x14ac:dyDescent="0.2">
      <c r="A15" s="47">
        <v>44562</v>
      </c>
      <c r="B15" t="s">
        <v>82</v>
      </c>
      <c r="C15">
        <v>1</v>
      </c>
      <c r="D15" t="s">
        <v>63</v>
      </c>
      <c r="E15" t="s">
        <v>84</v>
      </c>
      <c r="F15">
        <v>421</v>
      </c>
      <c r="G15">
        <v>51.5</v>
      </c>
    </row>
    <row r="16" spans="1:7" x14ac:dyDescent="0.2">
      <c r="A16" s="47">
        <v>44562</v>
      </c>
      <c r="B16" t="s">
        <v>82</v>
      </c>
      <c r="C16">
        <v>1</v>
      </c>
      <c r="D16" t="s">
        <v>63</v>
      </c>
      <c r="E16" t="s">
        <v>64</v>
      </c>
      <c r="F16">
        <v>140</v>
      </c>
      <c r="G16">
        <v>39</v>
      </c>
    </row>
    <row r="17" spans="1:7" x14ac:dyDescent="0.2">
      <c r="A17" s="47">
        <v>44562</v>
      </c>
      <c r="B17" t="s">
        <v>82</v>
      </c>
      <c r="C17">
        <v>4</v>
      </c>
      <c r="D17" t="s">
        <v>29</v>
      </c>
      <c r="E17" t="s">
        <v>66</v>
      </c>
      <c r="F17">
        <v>280</v>
      </c>
      <c r="G17">
        <v>42</v>
      </c>
    </row>
    <row r="18" spans="1:7" x14ac:dyDescent="0.2">
      <c r="A18" s="47">
        <v>44562</v>
      </c>
      <c r="B18" t="s">
        <v>85</v>
      </c>
      <c r="C18">
        <v>5</v>
      </c>
      <c r="D18" t="s">
        <v>17</v>
      </c>
      <c r="E18" t="s">
        <v>213</v>
      </c>
      <c r="F18">
        <v>290</v>
      </c>
      <c r="G18">
        <v>0</v>
      </c>
    </row>
    <row r="19" spans="1:7" x14ac:dyDescent="0.2">
      <c r="A19" s="47">
        <v>44562</v>
      </c>
      <c r="B19" t="s">
        <v>85</v>
      </c>
      <c r="C19">
        <v>4</v>
      </c>
      <c r="D19" t="s">
        <v>17</v>
      </c>
      <c r="E19" t="s">
        <v>86</v>
      </c>
      <c r="F19">
        <v>40</v>
      </c>
      <c r="G19">
        <v>8</v>
      </c>
    </row>
    <row r="20" spans="1:7" x14ac:dyDescent="0.2">
      <c r="A20" s="47">
        <v>44562</v>
      </c>
      <c r="B20" t="s">
        <v>85</v>
      </c>
      <c r="C20">
        <v>3</v>
      </c>
      <c r="D20" t="s">
        <v>17</v>
      </c>
      <c r="E20" t="s">
        <v>65</v>
      </c>
      <c r="F20">
        <v>111</v>
      </c>
      <c r="G20">
        <v>24.3</v>
      </c>
    </row>
    <row r="21" spans="1:7" x14ac:dyDescent="0.2">
      <c r="A21" s="47">
        <v>44563</v>
      </c>
      <c r="B21" t="s">
        <v>85</v>
      </c>
      <c r="C21">
        <v>2</v>
      </c>
      <c r="D21" t="s">
        <v>17</v>
      </c>
      <c r="E21" t="s">
        <v>211</v>
      </c>
      <c r="F21">
        <v>126</v>
      </c>
      <c r="G21">
        <v>10.6</v>
      </c>
    </row>
    <row r="22" spans="1:7" x14ac:dyDescent="0.2">
      <c r="A22" s="47">
        <v>44563</v>
      </c>
      <c r="B22" t="s">
        <v>28</v>
      </c>
      <c r="C22">
        <v>2</v>
      </c>
      <c r="D22" t="s">
        <v>29</v>
      </c>
      <c r="E22" t="s">
        <v>73</v>
      </c>
      <c r="F22">
        <v>142</v>
      </c>
      <c r="G22">
        <v>0.8</v>
      </c>
    </row>
    <row r="23" spans="1:7" x14ac:dyDescent="0.2">
      <c r="A23" s="47">
        <v>44563</v>
      </c>
      <c r="B23" t="s">
        <v>28</v>
      </c>
      <c r="C23">
        <v>1</v>
      </c>
      <c r="D23" t="s">
        <v>79</v>
      </c>
      <c r="E23" t="s">
        <v>74</v>
      </c>
      <c r="F23">
        <v>120</v>
      </c>
      <c r="G23">
        <v>0</v>
      </c>
    </row>
    <row r="24" spans="1:7" x14ac:dyDescent="0.2">
      <c r="A24" s="47">
        <v>44563</v>
      </c>
      <c r="B24" t="s">
        <v>28</v>
      </c>
      <c r="C24">
        <v>4</v>
      </c>
      <c r="D24" t="s">
        <v>17</v>
      </c>
      <c r="E24" t="s">
        <v>61</v>
      </c>
      <c r="F24">
        <v>56</v>
      </c>
      <c r="G24">
        <v>12.8</v>
      </c>
    </row>
    <row r="25" spans="1:7" x14ac:dyDescent="0.2">
      <c r="A25" s="47">
        <v>44563</v>
      </c>
      <c r="B25" t="s">
        <v>28</v>
      </c>
      <c r="C25">
        <v>6</v>
      </c>
      <c r="D25" t="s">
        <v>17</v>
      </c>
      <c r="E25" t="s">
        <v>67</v>
      </c>
      <c r="F25">
        <v>0</v>
      </c>
      <c r="G25">
        <v>0</v>
      </c>
    </row>
    <row r="26" spans="1:7" x14ac:dyDescent="0.2">
      <c r="A26" s="47">
        <v>44563</v>
      </c>
      <c r="B26" t="s">
        <v>28</v>
      </c>
      <c r="C26">
        <v>2</v>
      </c>
      <c r="D26" t="s">
        <v>69</v>
      </c>
      <c r="E26" t="s">
        <v>68</v>
      </c>
      <c r="F26">
        <v>32</v>
      </c>
      <c r="G26">
        <v>8.4</v>
      </c>
    </row>
    <row r="27" spans="1:7" x14ac:dyDescent="0.2">
      <c r="A27" s="47">
        <v>44563</v>
      </c>
      <c r="B27" t="s">
        <v>28</v>
      </c>
      <c r="C27">
        <v>1</v>
      </c>
      <c r="D27" t="s">
        <v>17</v>
      </c>
      <c r="E27" t="s">
        <v>31</v>
      </c>
      <c r="F27">
        <v>18</v>
      </c>
      <c r="G27">
        <v>1.6</v>
      </c>
    </row>
    <row r="28" spans="1:7" x14ac:dyDescent="0.2">
      <c r="A28" s="47">
        <v>44563</v>
      </c>
      <c r="B28" t="s">
        <v>82</v>
      </c>
      <c r="C28">
        <v>1</v>
      </c>
      <c r="D28" t="s">
        <v>63</v>
      </c>
      <c r="E28" t="s">
        <v>212</v>
      </c>
      <c r="F28">
        <v>90</v>
      </c>
      <c r="G28">
        <v>15</v>
      </c>
    </row>
    <row r="29" spans="1:7" x14ac:dyDescent="0.2">
      <c r="A29" s="47">
        <v>44563</v>
      </c>
      <c r="B29" t="s">
        <v>82</v>
      </c>
      <c r="C29">
        <v>2</v>
      </c>
      <c r="D29" t="s">
        <v>29</v>
      </c>
      <c r="E29" t="s">
        <v>76</v>
      </c>
      <c r="F29">
        <v>190</v>
      </c>
      <c r="G29">
        <v>29</v>
      </c>
    </row>
    <row r="30" spans="1:7" x14ac:dyDescent="0.2">
      <c r="A30" s="47">
        <v>44563</v>
      </c>
      <c r="B30" t="s">
        <v>82</v>
      </c>
      <c r="C30">
        <v>12</v>
      </c>
      <c r="D30" t="s">
        <v>17</v>
      </c>
      <c r="E30" t="s">
        <v>70</v>
      </c>
      <c r="F30">
        <v>0</v>
      </c>
      <c r="G30">
        <v>0</v>
      </c>
    </row>
    <row r="31" spans="1:7" x14ac:dyDescent="0.2">
      <c r="A31" s="47">
        <v>44563</v>
      </c>
      <c r="B31" t="s">
        <v>82</v>
      </c>
      <c r="C31">
        <v>4</v>
      </c>
      <c r="D31" t="s">
        <v>29</v>
      </c>
      <c r="E31" t="s">
        <v>66</v>
      </c>
      <c r="F31">
        <v>280</v>
      </c>
      <c r="G31">
        <v>42</v>
      </c>
    </row>
    <row r="32" spans="1:7" x14ac:dyDescent="0.2">
      <c r="A32" s="47">
        <v>44563</v>
      </c>
      <c r="B32" t="s">
        <v>85</v>
      </c>
      <c r="C32">
        <v>5</v>
      </c>
      <c r="D32" t="s">
        <v>17</v>
      </c>
      <c r="E32" t="s">
        <v>80</v>
      </c>
      <c r="F32">
        <v>280</v>
      </c>
      <c r="G32">
        <v>0</v>
      </c>
    </row>
    <row r="33" spans="1:7" x14ac:dyDescent="0.2">
      <c r="A33" s="47">
        <v>44563</v>
      </c>
      <c r="B33" t="s">
        <v>85</v>
      </c>
      <c r="C33">
        <v>3</v>
      </c>
      <c r="D33" t="s">
        <v>17</v>
      </c>
      <c r="E33" t="s">
        <v>75</v>
      </c>
      <c r="F33">
        <v>15</v>
      </c>
      <c r="G33">
        <v>3.3</v>
      </c>
    </row>
    <row r="34" spans="1:7" x14ac:dyDescent="0.2">
      <c r="A34" s="47">
        <v>44563</v>
      </c>
      <c r="B34" t="s">
        <v>85</v>
      </c>
      <c r="C34">
        <v>4</v>
      </c>
      <c r="D34" t="s">
        <v>17</v>
      </c>
      <c r="E34" t="s">
        <v>81</v>
      </c>
      <c r="F34">
        <v>108</v>
      </c>
      <c r="G34">
        <v>24.4</v>
      </c>
    </row>
    <row r="35" spans="1:7" x14ac:dyDescent="0.2">
      <c r="A35" s="47">
        <v>44563</v>
      </c>
      <c r="B35" t="s">
        <v>85</v>
      </c>
      <c r="C35">
        <v>2</v>
      </c>
      <c r="D35" t="s">
        <v>17</v>
      </c>
      <c r="E35" t="s">
        <v>211</v>
      </c>
      <c r="F35">
        <v>126</v>
      </c>
      <c r="G35">
        <v>10.6</v>
      </c>
    </row>
  </sheetData>
  <mergeCells count="2">
    <mergeCell ref="A1:B1"/>
    <mergeCell ref="C1:D1"/>
  </mergeCell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175D6-D69B-4843-AA0E-40608FD35E7B}">
  <sheetPr codeName="Sheet11"/>
  <dimension ref="A1:E35"/>
  <sheetViews>
    <sheetView zoomScale="120" zoomScaleNormal="120" workbookViewId="0"/>
  </sheetViews>
  <sheetFormatPr baseColWidth="10" defaultColWidth="11" defaultRowHeight="16" x14ac:dyDescent="0.2"/>
  <cols>
    <col min="1" max="1" width="21.6640625" customWidth="1"/>
  </cols>
  <sheetData>
    <row r="1" spans="1:5" ht="21" x14ac:dyDescent="0.25">
      <c r="A1" s="23" t="s">
        <v>37</v>
      </c>
      <c r="B1" s="23"/>
      <c r="C1" s="58"/>
      <c r="D1" s="58"/>
    </row>
    <row r="2" spans="1:5" x14ac:dyDescent="0.2">
      <c r="A2" s="16" t="s">
        <v>49</v>
      </c>
    </row>
    <row r="3" spans="1:5" x14ac:dyDescent="0.2">
      <c r="A3" s="16" t="s">
        <v>223</v>
      </c>
    </row>
    <row r="4" spans="1:5" x14ac:dyDescent="0.2">
      <c r="A4" s="16" t="s">
        <v>224</v>
      </c>
    </row>
    <row r="5" spans="1:5" x14ac:dyDescent="0.2">
      <c r="A5" s="16" t="s">
        <v>207</v>
      </c>
      <c r="B5" s="32" t="s">
        <v>56</v>
      </c>
      <c r="D5" s="32" t="s">
        <v>206</v>
      </c>
    </row>
    <row r="6" spans="1:5" x14ac:dyDescent="0.2">
      <c r="A6" s="16"/>
    </row>
    <row r="9" spans="1:5" x14ac:dyDescent="0.2">
      <c r="A9" t="s">
        <v>13</v>
      </c>
      <c r="B9" s="22" t="s">
        <v>8</v>
      </c>
      <c r="C9" s="22" t="s">
        <v>14</v>
      </c>
      <c r="D9" s="22" t="s">
        <v>15</v>
      </c>
      <c r="E9" s="22" t="s">
        <v>20</v>
      </c>
    </row>
    <row r="10" spans="1:5" x14ac:dyDescent="0.2">
      <c r="A10" t="s">
        <v>72</v>
      </c>
      <c r="B10">
        <v>1</v>
      </c>
      <c r="C10" t="s">
        <v>29</v>
      </c>
      <c r="D10">
        <v>105</v>
      </c>
      <c r="E10">
        <v>27</v>
      </c>
    </row>
    <row r="11" spans="1:5" x14ac:dyDescent="0.2">
      <c r="A11" t="s">
        <v>83</v>
      </c>
      <c r="B11">
        <v>1</v>
      </c>
      <c r="C11" t="s">
        <v>63</v>
      </c>
      <c r="D11">
        <v>550</v>
      </c>
      <c r="E11">
        <v>45</v>
      </c>
    </row>
    <row r="12" spans="1:5" x14ac:dyDescent="0.2">
      <c r="A12" t="s">
        <v>86</v>
      </c>
      <c r="B12">
        <v>1</v>
      </c>
      <c r="C12" t="s">
        <v>17</v>
      </c>
      <c r="D12">
        <v>10</v>
      </c>
      <c r="E12">
        <v>2</v>
      </c>
    </row>
    <row r="13" spans="1:5" x14ac:dyDescent="0.2">
      <c r="A13" t="s">
        <v>78</v>
      </c>
      <c r="B13">
        <v>1</v>
      </c>
      <c r="C13" t="s">
        <v>79</v>
      </c>
      <c r="D13">
        <v>102</v>
      </c>
      <c r="E13">
        <v>0</v>
      </c>
    </row>
    <row r="14" spans="1:5" x14ac:dyDescent="0.2">
      <c r="A14" t="s">
        <v>80</v>
      </c>
      <c r="B14">
        <v>1</v>
      </c>
      <c r="C14" t="s">
        <v>17</v>
      </c>
      <c r="D14">
        <v>56</v>
      </c>
      <c r="E14">
        <v>0</v>
      </c>
    </row>
    <row r="15" spans="1:5" x14ac:dyDescent="0.2">
      <c r="A15" t="s">
        <v>64</v>
      </c>
      <c r="B15">
        <v>1</v>
      </c>
      <c r="C15" t="s">
        <v>63</v>
      </c>
      <c r="D15">
        <v>140</v>
      </c>
      <c r="E15">
        <v>39</v>
      </c>
    </row>
    <row r="16" spans="1:5" x14ac:dyDescent="0.2">
      <c r="A16" t="s">
        <v>67</v>
      </c>
      <c r="B16">
        <v>1</v>
      </c>
      <c r="C16" t="s">
        <v>17</v>
      </c>
      <c r="D16">
        <v>0</v>
      </c>
      <c r="E16">
        <v>0</v>
      </c>
    </row>
    <row r="17" spans="1:5" x14ac:dyDescent="0.2">
      <c r="A17" t="s">
        <v>70</v>
      </c>
      <c r="B17">
        <v>1</v>
      </c>
      <c r="C17" t="s">
        <v>17</v>
      </c>
      <c r="D17">
        <v>0</v>
      </c>
      <c r="E17">
        <v>0</v>
      </c>
    </row>
    <row r="18" spans="1:5" x14ac:dyDescent="0.2">
      <c r="A18" t="s">
        <v>73</v>
      </c>
      <c r="B18">
        <v>1</v>
      </c>
      <c r="C18" t="s">
        <v>29</v>
      </c>
      <c r="D18">
        <v>71</v>
      </c>
      <c r="E18">
        <v>0.4</v>
      </c>
    </row>
    <row r="19" spans="1:5" x14ac:dyDescent="0.2">
      <c r="A19" t="s">
        <v>62</v>
      </c>
      <c r="B19">
        <v>1</v>
      </c>
      <c r="C19" t="s">
        <v>63</v>
      </c>
      <c r="D19">
        <v>421</v>
      </c>
      <c r="E19">
        <v>51.5</v>
      </c>
    </row>
    <row r="20" spans="1:5" x14ac:dyDescent="0.2">
      <c r="A20" t="s">
        <v>16</v>
      </c>
      <c r="B20">
        <v>1</v>
      </c>
      <c r="C20" t="s">
        <v>17</v>
      </c>
      <c r="D20">
        <v>140</v>
      </c>
      <c r="E20">
        <v>14.6</v>
      </c>
    </row>
    <row r="21" spans="1:5" x14ac:dyDescent="0.2">
      <c r="A21" t="s">
        <v>76</v>
      </c>
      <c r="B21">
        <v>1</v>
      </c>
      <c r="C21" t="s">
        <v>29</v>
      </c>
      <c r="D21">
        <v>95</v>
      </c>
      <c r="E21">
        <v>14.5</v>
      </c>
    </row>
    <row r="22" spans="1:5" x14ac:dyDescent="0.2">
      <c r="A22" t="s">
        <v>211</v>
      </c>
      <c r="B22">
        <v>1</v>
      </c>
      <c r="C22" t="s">
        <v>17</v>
      </c>
      <c r="D22">
        <v>63</v>
      </c>
      <c r="E22">
        <v>5.3</v>
      </c>
    </row>
    <row r="23" spans="1:5" x14ac:dyDescent="0.2">
      <c r="A23" t="s">
        <v>31</v>
      </c>
      <c r="B23">
        <v>1</v>
      </c>
      <c r="C23" t="s">
        <v>17</v>
      </c>
      <c r="D23">
        <v>18</v>
      </c>
      <c r="E23">
        <v>1.6</v>
      </c>
    </row>
    <row r="24" spans="1:5" x14ac:dyDescent="0.2">
      <c r="A24" t="s">
        <v>74</v>
      </c>
      <c r="B24">
        <v>1</v>
      </c>
      <c r="C24" t="s">
        <v>79</v>
      </c>
      <c r="D24">
        <v>120</v>
      </c>
      <c r="E24">
        <v>0</v>
      </c>
    </row>
    <row r="25" spans="1:5" x14ac:dyDescent="0.2">
      <c r="A25" t="s">
        <v>61</v>
      </c>
      <c r="B25">
        <v>1</v>
      </c>
      <c r="C25" t="s">
        <v>17</v>
      </c>
      <c r="D25">
        <v>14</v>
      </c>
      <c r="E25">
        <v>3.2</v>
      </c>
    </row>
    <row r="26" spans="1:5" x14ac:dyDescent="0.2">
      <c r="A26" t="s">
        <v>66</v>
      </c>
      <c r="B26">
        <v>1</v>
      </c>
      <c r="C26" t="s">
        <v>29</v>
      </c>
      <c r="D26">
        <v>70</v>
      </c>
      <c r="E26">
        <v>10.5</v>
      </c>
    </row>
    <row r="27" spans="1:5" x14ac:dyDescent="0.2">
      <c r="A27" t="s">
        <v>77</v>
      </c>
      <c r="B27">
        <v>1</v>
      </c>
      <c r="C27" t="s">
        <v>17</v>
      </c>
      <c r="D27">
        <v>22</v>
      </c>
      <c r="E27">
        <v>4</v>
      </c>
    </row>
    <row r="28" spans="1:5" x14ac:dyDescent="0.2">
      <c r="A28" t="s">
        <v>81</v>
      </c>
      <c r="B28">
        <v>1</v>
      </c>
      <c r="C28" t="s">
        <v>17</v>
      </c>
      <c r="D28">
        <v>27</v>
      </c>
      <c r="E28">
        <v>6.1</v>
      </c>
    </row>
    <row r="29" spans="1:5" x14ac:dyDescent="0.2">
      <c r="A29" t="s">
        <v>65</v>
      </c>
      <c r="B29">
        <v>1</v>
      </c>
      <c r="C29" t="s">
        <v>17</v>
      </c>
      <c r="D29">
        <v>37</v>
      </c>
      <c r="E29">
        <v>8.1</v>
      </c>
    </row>
    <row r="30" spans="1:5" x14ac:dyDescent="0.2">
      <c r="A30" t="s">
        <v>71</v>
      </c>
      <c r="B30">
        <v>1</v>
      </c>
      <c r="C30" t="s">
        <v>63</v>
      </c>
      <c r="D30">
        <v>80</v>
      </c>
      <c r="E30">
        <v>2</v>
      </c>
    </row>
    <row r="31" spans="1:5" x14ac:dyDescent="0.2">
      <c r="A31" t="s">
        <v>213</v>
      </c>
      <c r="B31">
        <v>1</v>
      </c>
      <c r="C31" t="s">
        <v>17</v>
      </c>
      <c r="D31">
        <v>58</v>
      </c>
      <c r="E31">
        <v>0</v>
      </c>
    </row>
    <row r="32" spans="1:5" x14ac:dyDescent="0.2">
      <c r="A32" t="s">
        <v>30</v>
      </c>
      <c r="B32">
        <v>1</v>
      </c>
      <c r="C32" t="s">
        <v>29</v>
      </c>
      <c r="D32">
        <v>4</v>
      </c>
      <c r="E32">
        <v>0.9</v>
      </c>
    </row>
    <row r="33" spans="1:5" x14ac:dyDescent="0.2">
      <c r="A33" t="s">
        <v>68</v>
      </c>
      <c r="B33">
        <v>1</v>
      </c>
      <c r="C33" t="s">
        <v>69</v>
      </c>
      <c r="D33">
        <v>16</v>
      </c>
      <c r="E33">
        <v>4.2</v>
      </c>
    </row>
    <row r="34" spans="1:5" x14ac:dyDescent="0.2">
      <c r="A34" t="s">
        <v>212</v>
      </c>
      <c r="B34">
        <v>1</v>
      </c>
      <c r="C34" t="s">
        <v>63</v>
      </c>
      <c r="D34">
        <v>90</v>
      </c>
      <c r="E34">
        <v>15</v>
      </c>
    </row>
    <row r="35" spans="1:5" x14ac:dyDescent="0.2">
      <c r="A35" t="s">
        <v>75</v>
      </c>
      <c r="B35">
        <v>1</v>
      </c>
      <c r="C35" t="s">
        <v>17</v>
      </c>
      <c r="D35">
        <v>5</v>
      </c>
      <c r="E35">
        <v>1.1000000000000001</v>
      </c>
    </row>
  </sheetData>
  <mergeCells count="1">
    <mergeCell ref="C1:D1"/>
  </mergeCells>
  <hyperlinks>
    <hyperlink ref="B5" r:id="rId1" display="https://www.calorieking.com/us/en/" xr:uid="{3AA0F89E-21D7-43E4-8BD9-26DC1E8D88D9}"/>
    <hyperlink ref="D5" r:id="rId2" display="http://www.fatsecret.com/" xr:uid="{FF71D02F-2C5E-4513-85F5-AA057C6A4D3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70B66-792D-764D-BE09-CFF2DDD8B1FF}">
  <sheetPr codeName="Sheet12"/>
  <dimension ref="A1:D20"/>
  <sheetViews>
    <sheetView zoomScale="120" zoomScaleNormal="120" workbookViewId="0">
      <selection sqref="A1:D1"/>
    </sheetView>
  </sheetViews>
  <sheetFormatPr baseColWidth="10" defaultColWidth="11" defaultRowHeight="16" x14ac:dyDescent="0.2"/>
  <sheetData>
    <row r="1" spans="1:4" ht="21" x14ac:dyDescent="0.25">
      <c r="A1" s="58" t="s">
        <v>51</v>
      </c>
      <c r="B1" s="58"/>
      <c r="C1" s="58"/>
      <c r="D1" s="58"/>
    </row>
    <row r="3" spans="1:4" x14ac:dyDescent="0.2">
      <c r="A3" t="s">
        <v>174</v>
      </c>
    </row>
    <row r="4" spans="1:4" x14ac:dyDescent="0.2">
      <c r="A4" t="s">
        <v>175</v>
      </c>
    </row>
    <row r="6" spans="1:4" x14ac:dyDescent="0.2">
      <c r="A6" s="20" t="s">
        <v>111</v>
      </c>
    </row>
    <row r="7" spans="1:4" x14ac:dyDescent="0.2">
      <c r="A7" s="36" t="s">
        <v>176</v>
      </c>
    </row>
    <row r="8" spans="1:4" x14ac:dyDescent="0.2">
      <c r="A8" s="36" t="s">
        <v>177</v>
      </c>
    </row>
    <row r="9" spans="1:4" x14ac:dyDescent="0.2">
      <c r="A9" s="36" t="s">
        <v>178</v>
      </c>
    </row>
    <row r="10" spans="1:4" x14ac:dyDescent="0.2">
      <c r="A10" s="36" t="s">
        <v>179</v>
      </c>
    </row>
    <row r="11" spans="1:4" x14ac:dyDescent="0.2">
      <c r="A11" s="36" t="s">
        <v>180</v>
      </c>
    </row>
    <row r="12" spans="1:4" x14ac:dyDescent="0.2">
      <c r="A12" s="36" t="s">
        <v>181</v>
      </c>
    </row>
    <row r="13" spans="1:4" x14ac:dyDescent="0.2">
      <c r="A13" s="36" t="s">
        <v>182</v>
      </c>
    </row>
    <row r="14" spans="1:4" x14ac:dyDescent="0.2">
      <c r="A14" s="36" t="s">
        <v>183</v>
      </c>
    </row>
    <row r="15" spans="1:4" x14ac:dyDescent="0.2">
      <c r="A15" s="36" t="s">
        <v>184</v>
      </c>
    </row>
    <row r="16" spans="1:4" x14ac:dyDescent="0.2">
      <c r="A16" s="36" t="s">
        <v>185</v>
      </c>
    </row>
    <row r="17" spans="1:1" x14ac:dyDescent="0.2">
      <c r="A17" s="36" t="s">
        <v>186</v>
      </c>
    </row>
    <row r="18" spans="1:1" x14ac:dyDescent="0.2">
      <c r="A18" s="36" t="s">
        <v>187</v>
      </c>
    </row>
    <row r="20" spans="1:1" x14ac:dyDescent="0.2">
      <c r="A20" s="36" t="s">
        <v>188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A647D-9F78-8044-90EC-8EC12997FA2C}">
  <sheetPr codeName="Sheet13"/>
  <dimension ref="A1:G35"/>
  <sheetViews>
    <sheetView zoomScale="120" zoomScaleNormal="120" workbookViewId="0">
      <selection sqref="A1:B1"/>
    </sheetView>
  </sheetViews>
  <sheetFormatPr baseColWidth="10" defaultColWidth="11" defaultRowHeight="16" x14ac:dyDescent="0.2"/>
  <cols>
    <col min="3" max="3" width="0" hidden="1" customWidth="1"/>
    <col min="4" max="4" width="9.6640625" hidden="1" customWidth="1"/>
    <col min="5" max="5" width="18.6640625" customWidth="1"/>
  </cols>
  <sheetData>
    <row r="1" spans="1:7" ht="21" x14ac:dyDescent="0.25">
      <c r="A1" s="58" t="s">
        <v>40</v>
      </c>
      <c r="B1" s="58"/>
      <c r="C1" s="58"/>
      <c r="D1" s="58"/>
    </row>
    <row r="2" spans="1:7" x14ac:dyDescent="0.2">
      <c r="A2" s="16" t="s">
        <v>43</v>
      </c>
    </row>
    <row r="3" spans="1:7" ht="17" thickBot="1" x14ac:dyDescent="0.25">
      <c r="A3" s="16"/>
    </row>
    <row r="4" spans="1:7" ht="17" thickTop="1" x14ac:dyDescent="0.2">
      <c r="E4" s="38" t="s">
        <v>143</v>
      </c>
      <c r="F4" s="39">
        <f>SUBTOTAL(109,DietLog4[Calories])</f>
        <v>3641</v>
      </c>
      <c r="G4" s="37">
        <f>SUBTOTAL(109,DietLog4[Carbs])</f>
        <v>398.8</v>
      </c>
    </row>
    <row r="6" spans="1:7" x14ac:dyDescent="0.2">
      <c r="A6" s="30" t="s">
        <v>9</v>
      </c>
      <c r="B6" s="30" t="s">
        <v>26</v>
      </c>
      <c r="C6" s="30" t="s">
        <v>27</v>
      </c>
      <c r="D6" s="30" t="s">
        <v>19</v>
      </c>
      <c r="E6" s="30" t="s">
        <v>13</v>
      </c>
      <c r="F6" s="30" t="s">
        <v>15</v>
      </c>
      <c r="G6" s="30" t="s">
        <v>20</v>
      </c>
    </row>
    <row r="7" spans="1:7" x14ac:dyDescent="0.2">
      <c r="A7" s="46">
        <v>44562</v>
      </c>
      <c r="B7" s="42" t="s">
        <v>28</v>
      </c>
      <c r="C7" s="43">
        <v>1</v>
      </c>
      <c r="D7" s="43" t="s">
        <v>17</v>
      </c>
      <c r="E7" s="42" t="s">
        <v>61</v>
      </c>
      <c r="F7" s="42">
        <v>14</v>
      </c>
      <c r="G7" s="44">
        <v>3.4</v>
      </c>
    </row>
    <row r="8" spans="1:7" x14ac:dyDescent="0.2">
      <c r="A8" s="46">
        <v>44562</v>
      </c>
      <c r="B8" t="s">
        <v>28</v>
      </c>
      <c r="C8" s="22">
        <v>1</v>
      </c>
      <c r="D8" s="22" t="s">
        <v>17</v>
      </c>
      <c r="E8" t="s">
        <v>16</v>
      </c>
      <c r="F8">
        <v>140</v>
      </c>
      <c r="G8">
        <v>14.6</v>
      </c>
    </row>
    <row r="9" spans="1:7" x14ac:dyDescent="0.2">
      <c r="A9" s="46">
        <v>44562</v>
      </c>
      <c r="B9" t="s">
        <v>28</v>
      </c>
      <c r="C9" s="22">
        <v>3</v>
      </c>
      <c r="D9" s="22" t="s">
        <v>17</v>
      </c>
      <c r="E9" t="s">
        <v>31</v>
      </c>
      <c r="F9">
        <v>18</v>
      </c>
      <c r="G9">
        <v>1.6</v>
      </c>
    </row>
    <row r="10" spans="1:7" x14ac:dyDescent="0.2">
      <c r="A10" s="46">
        <v>44562</v>
      </c>
      <c r="B10" t="s">
        <v>28</v>
      </c>
      <c r="C10" s="22">
        <v>1</v>
      </c>
      <c r="D10" s="22" t="s">
        <v>29</v>
      </c>
      <c r="E10" t="s">
        <v>30</v>
      </c>
      <c r="F10">
        <v>4</v>
      </c>
      <c r="G10">
        <v>0.9</v>
      </c>
    </row>
    <row r="11" spans="1:7" x14ac:dyDescent="0.2">
      <c r="A11" s="46">
        <v>44562</v>
      </c>
      <c r="B11" t="s">
        <v>28</v>
      </c>
      <c r="C11" s="22">
        <v>6</v>
      </c>
      <c r="D11" s="22" t="s">
        <v>17</v>
      </c>
      <c r="E11" t="s">
        <v>67</v>
      </c>
      <c r="F11">
        <v>0</v>
      </c>
      <c r="G11">
        <v>0</v>
      </c>
    </row>
    <row r="12" spans="1:7" x14ac:dyDescent="0.2">
      <c r="A12" s="46">
        <v>44562</v>
      </c>
      <c r="B12" t="s">
        <v>28</v>
      </c>
      <c r="C12" s="22">
        <v>2</v>
      </c>
      <c r="D12" s="22" t="s">
        <v>69</v>
      </c>
      <c r="E12" t="s">
        <v>68</v>
      </c>
      <c r="F12">
        <v>32</v>
      </c>
      <c r="G12">
        <v>8.4</v>
      </c>
    </row>
    <row r="13" spans="1:7" x14ac:dyDescent="0.2">
      <c r="A13" s="46">
        <v>44562</v>
      </c>
      <c r="B13" t="s">
        <v>28</v>
      </c>
      <c r="C13" s="22">
        <v>1</v>
      </c>
      <c r="D13" s="22" t="s">
        <v>17</v>
      </c>
      <c r="E13" t="s">
        <v>31</v>
      </c>
      <c r="F13">
        <v>18</v>
      </c>
      <c r="G13">
        <v>1.6</v>
      </c>
    </row>
    <row r="14" spans="1:7" x14ac:dyDescent="0.2">
      <c r="A14" s="46">
        <v>44562</v>
      </c>
      <c r="B14" t="s">
        <v>82</v>
      </c>
      <c r="C14" s="22">
        <v>1</v>
      </c>
      <c r="D14" s="22" t="s">
        <v>63</v>
      </c>
      <c r="E14" t="s">
        <v>83</v>
      </c>
      <c r="F14">
        <v>550</v>
      </c>
      <c r="G14">
        <v>45</v>
      </c>
    </row>
    <row r="15" spans="1:7" x14ac:dyDescent="0.2">
      <c r="A15" s="46">
        <v>44562</v>
      </c>
      <c r="B15" t="s">
        <v>82</v>
      </c>
      <c r="C15" s="22">
        <v>1</v>
      </c>
      <c r="D15" s="22" t="s">
        <v>63</v>
      </c>
      <c r="E15" t="s">
        <v>84</v>
      </c>
      <c r="F15">
        <v>421</v>
      </c>
      <c r="G15">
        <v>51.5</v>
      </c>
    </row>
    <row r="16" spans="1:7" x14ac:dyDescent="0.2">
      <c r="A16" s="46">
        <v>44562</v>
      </c>
      <c r="B16" t="s">
        <v>82</v>
      </c>
      <c r="C16" s="22">
        <v>1</v>
      </c>
      <c r="D16" s="22" t="s">
        <v>63</v>
      </c>
      <c r="E16" t="s">
        <v>64</v>
      </c>
      <c r="F16">
        <v>140</v>
      </c>
      <c r="G16">
        <v>39</v>
      </c>
    </row>
    <row r="17" spans="1:7" x14ac:dyDescent="0.2">
      <c r="A17" s="46">
        <v>44562</v>
      </c>
      <c r="B17" t="s">
        <v>82</v>
      </c>
      <c r="C17" s="22">
        <v>4</v>
      </c>
      <c r="D17" s="22" t="s">
        <v>29</v>
      </c>
      <c r="E17" t="s">
        <v>66</v>
      </c>
      <c r="F17">
        <v>280</v>
      </c>
      <c r="G17">
        <v>42</v>
      </c>
    </row>
    <row r="18" spans="1:7" x14ac:dyDescent="0.2">
      <c r="A18" s="46">
        <v>44562</v>
      </c>
      <c r="B18" t="s">
        <v>85</v>
      </c>
      <c r="C18" s="22">
        <v>5</v>
      </c>
      <c r="D18" s="22" t="s">
        <v>17</v>
      </c>
      <c r="E18" t="s">
        <v>213</v>
      </c>
      <c r="F18">
        <v>290</v>
      </c>
      <c r="G18">
        <v>0</v>
      </c>
    </row>
    <row r="19" spans="1:7" x14ac:dyDescent="0.2">
      <c r="A19" s="46">
        <v>44562</v>
      </c>
      <c r="B19" t="s">
        <v>85</v>
      </c>
      <c r="C19" s="22">
        <v>4</v>
      </c>
      <c r="D19" s="22" t="s">
        <v>17</v>
      </c>
      <c r="E19" t="s">
        <v>86</v>
      </c>
      <c r="F19">
        <v>40</v>
      </c>
      <c r="G19">
        <v>8</v>
      </c>
    </row>
    <row r="20" spans="1:7" x14ac:dyDescent="0.2">
      <c r="A20" s="46">
        <v>44562</v>
      </c>
      <c r="B20" t="s">
        <v>85</v>
      </c>
      <c r="C20" s="22">
        <v>3</v>
      </c>
      <c r="D20" s="22" t="s">
        <v>17</v>
      </c>
      <c r="E20" t="s">
        <v>65</v>
      </c>
      <c r="F20">
        <v>111</v>
      </c>
      <c r="G20">
        <v>24.3</v>
      </c>
    </row>
    <row r="21" spans="1:7" x14ac:dyDescent="0.2">
      <c r="A21" s="46">
        <v>44563</v>
      </c>
      <c r="B21" t="s">
        <v>85</v>
      </c>
      <c r="C21" s="22">
        <v>2</v>
      </c>
      <c r="D21" s="22" t="s">
        <v>17</v>
      </c>
      <c r="E21" t="s">
        <v>211</v>
      </c>
      <c r="F21">
        <v>126</v>
      </c>
      <c r="G21">
        <v>10.6</v>
      </c>
    </row>
    <row r="22" spans="1:7" x14ac:dyDescent="0.2">
      <c r="A22" s="46">
        <v>44563</v>
      </c>
      <c r="B22" t="s">
        <v>28</v>
      </c>
      <c r="C22" s="22">
        <v>2</v>
      </c>
      <c r="D22" s="22" t="s">
        <v>29</v>
      </c>
      <c r="E22" t="s">
        <v>73</v>
      </c>
      <c r="F22">
        <v>142</v>
      </c>
      <c r="G22">
        <v>0.8</v>
      </c>
    </row>
    <row r="23" spans="1:7" x14ac:dyDescent="0.2">
      <c r="A23" s="46">
        <v>44563</v>
      </c>
      <c r="B23" t="s">
        <v>28</v>
      </c>
      <c r="C23" s="22">
        <v>1</v>
      </c>
      <c r="D23" s="22" t="s">
        <v>79</v>
      </c>
      <c r="E23" t="s">
        <v>74</v>
      </c>
      <c r="F23">
        <v>120</v>
      </c>
      <c r="G23">
        <v>0</v>
      </c>
    </row>
    <row r="24" spans="1:7" x14ac:dyDescent="0.2">
      <c r="A24" s="46">
        <v>44563</v>
      </c>
      <c r="B24" t="s">
        <v>28</v>
      </c>
      <c r="C24" s="22">
        <v>4</v>
      </c>
      <c r="D24" s="22" t="s">
        <v>17</v>
      </c>
      <c r="E24" t="s">
        <v>61</v>
      </c>
      <c r="F24">
        <v>56</v>
      </c>
      <c r="G24">
        <v>12.8</v>
      </c>
    </row>
    <row r="25" spans="1:7" x14ac:dyDescent="0.2">
      <c r="A25" s="46">
        <v>44563</v>
      </c>
      <c r="B25" t="s">
        <v>28</v>
      </c>
      <c r="C25" s="22">
        <v>6</v>
      </c>
      <c r="D25" s="22" t="s">
        <v>17</v>
      </c>
      <c r="E25" t="s">
        <v>67</v>
      </c>
      <c r="F25">
        <v>0</v>
      </c>
      <c r="G25">
        <v>0</v>
      </c>
    </row>
    <row r="26" spans="1:7" x14ac:dyDescent="0.2">
      <c r="A26" s="46">
        <v>44563</v>
      </c>
      <c r="B26" t="s">
        <v>28</v>
      </c>
      <c r="C26" s="22">
        <v>2</v>
      </c>
      <c r="D26" s="22" t="s">
        <v>69</v>
      </c>
      <c r="E26" t="s">
        <v>68</v>
      </c>
      <c r="F26">
        <v>32</v>
      </c>
      <c r="G26">
        <v>8.4</v>
      </c>
    </row>
    <row r="27" spans="1:7" x14ac:dyDescent="0.2">
      <c r="A27" s="46">
        <v>44563</v>
      </c>
      <c r="B27" t="s">
        <v>28</v>
      </c>
      <c r="C27" s="22">
        <v>1</v>
      </c>
      <c r="D27" s="22" t="s">
        <v>17</v>
      </c>
      <c r="E27" t="s">
        <v>31</v>
      </c>
      <c r="F27">
        <v>18</v>
      </c>
      <c r="G27">
        <v>1.6</v>
      </c>
    </row>
    <row r="28" spans="1:7" x14ac:dyDescent="0.2">
      <c r="A28" s="46">
        <v>44563</v>
      </c>
      <c r="B28" t="s">
        <v>82</v>
      </c>
      <c r="C28" s="22">
        <v>1</v>
      </c>
      <c r="D28" s="22" t="s">
        <v>63</v>
      </c>
      <c r="E28" t="s">
        <v>212</v>
      </c>
      <c r="F28">
        <v>90</v>
      </c>
      <c r="G28">
        <v>15</v>
      </c>
    </row>
    <row r="29" spans="1:7" x14ac:dyDescent="0.2">
      <c r="A29" s="46">
        <v>44563</v>
      </c>
      <c r="B29" t="s">
        <v>82</v>
      </c>
      <c r="C29" s="22">
        <v>2</v>
      </c>
      <c r="D29" s="22" t="s">
        <v>29</v>
      </c>
      <c r="E29" t="s">
        <v>76</v>
      </c>
      <c r="F29">
        <v>190</v>
      </c>
      <c r="G29">
        <v>29</v>
      </c>
    </row>
    <row r="30" spans="1:7" x14ac:dyDescent="0.2">
      <c r="A30" s="46">
        <v>44563</v>
      </c>
      <c r="B30" t="s">
        <v>82</v>
      </c>
      <c r="C30" s="22">
        <v>12</v>
      </c>
      <c r="D30" s="22" t="s">
        <v>17</v>
      </c>
      <c r="E30" t="s">
        <v>70</v>
      </c>
      <c r="F30">
        <v>0</v>
      </c>
      <c r="G30">
        <v>0</v>
      </c>
    </row>
    <row r="31" spans="1:7" x14ac:dyDescent="0.2">
      <c r="A31" s="46">
        <v>44563</v>
      </c>
      <c r="B31" t="s">
        <v>82</v>
      </c>
      <c r="C31" s="22">
        <v>4</v>
      </c>
      <c r="D31" s="22" t="s">
        <v>29</v>
      </c>
      <c r="E31" t="s">
        <v>66</v>
      </c>
      <c r="F31">
        <v>280</v>
      </c>
      <c r="G31">
        <v>42</v>
      </c>
    </row>
    <row r="32" spans="1:7" x14ac:dyDescent="0.2">
      <c r="A32" s="46">
        <v>44563</v>
      </c>
      <c r="B32" t="s">
        <v>85</v>
      </c>
      <c r="C32" s="22">
        <v>5</v>
      </c>
      <c r="D32" s="22" t="s">
        <v>17</v>
      </c>
      <c r="E32" t="s">
        <v>80</v>
      </c>
      <c r="F32">
        <v>280</v>
      </c>
      <c r="G32">
        <v>0</v>
      </c>
    </row>
    <row r="33" spans="1:7" x14ac:dyDescent="0.2">
      <c r="A33" s="46">
        <v>44563</v>
      </c>
      <c r="B33" t="s">
        <v>85</v>
      </c>
      <c r="C33" s="22">
        <v>3</v>
      </c>
      <c r="D33" s="22" t="s">
        <v>17</v>
      </c>
      <c r="E33" t="s">
        <v>75</v>
      </c>
      <c r="F33">
        <v>15</v>
      </c>
      <c r="G33">
        <v>3.3</v>
      </c>
    </row>
    <row r="34" spans="1:7" x14ac:dyDescent="0.2">
      <c r="A34" s="46">
        <v>44563</v>
      </c>
      <c r="B34" t="s">
        <v>85</v>
      </c>
      <c r="C34" s="22">
        <v>4</v>
      </c>
      <c r="D34" s="22" t="s">
        <v>17</v>
      </c>
      <c r="E34" t="s">
        <v>81</v>
      </c>
      <c r="F34">
        <v>108</v>
      </c>
      <c r="G34">
        <v>24.4</v>
      </c>
    </row>
    <row r="35" spans="1:7" x14ac:dyDescent="0.2">
      <c r="A35" s="46">
        <v>44563</v>
      </c>
      <c r="B35" t="s">
        <v>85</v>
      </c>
      <c r="C35" s="22">
        <v>2</v>
      </c>
      <c r="D35" s="22" t="s">
        <v>17</v>
      </c>
      <c r="E35" t="s">
        <v>211</v>
      </c>
      <c r="F35">
        <v>126</v>
      </c>
      <c r="G35">
        <v>10.6</v>
      </c>
    </row>
  </sheetData>
  <mergeCells count="2">
    <mergeCell ref="A1:B1"/>
    <mergeCell ref="C1:D1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3EBB8-C46C-2E46-A403-2CEF7BE4ED99}">
  <sheetPr codeName="Sheet14"/>
  <dimension ref="A1:E33"/>
  <sheetViews>
    <sheetView zoomScale="120" zoomScaleNormal="120" workbookViewId="0"/>
  </sheetViews>
  <sheetFormatPr baseColWidth="10" defaultColWidth="11" defaultRowHeight="16" x14ac:dyDescent="0.2"/>
  <cols>
    <col min="1" max="1" width="21.6640625" customWidth="1"/>
  </cols>
  <sheetData>
    <row r="1" spans="1:5" ht="21" x14ac:dyDescent="0.25">
      <c r="A1" s="23" t="s">
        <v>39</v>
      </c>
      <c r="B1" s="23"/>
      <c r="C1" s="58"/>
      <c r="D1" s="58"/>
    </row>
    <row r="2" spans="1:5" x14ac:dyDescent="0.2">
      <c r="A2" s="16" t="s">
        <v>226</v>
      </c>
    </row>
    <row r="3" spans="1:5" x14ac:dyDescent="0.2">
      <c r="A3" s="16" t="s">
        <v>207</v>
      </c>
      <c r="B3" s="32" t="s">
        <v>56</v>
      </c>
      <c r="D3" s="32" t="s">
        <v>206</v>
      </c>
    </row>
    <row r="4" spans="1:5" ht="17" thickBot="1" x14ac:dyDescent="0.25">
      <c r="A4" s="16"/>
      <c r="B4" s="32"/>
      <c r="D4" s="32"/>
    </row>
    <row r="5" spans="1:5" ht="17" thickTop="1" x14ac:dyDescent="0.2">
      <c r="A5" s="16"/>
      <c r="B5" s="32"/>
      <c r="D5" s="50" t="s">
        <v>210</v>
      </c>
      <c r="E5" s="49">
        <f>SUBTOTAL(103,FoodList4[Carbs])</f>
        <v>26</v>
      </c>
    </row>
    <row r="7" spans="1:5" x14ac:dyDescent="0.2">
      <c r="A7" t="s">
        <v>13</v>
      </c>
      <c r="B7" s="22" t="s">
        <v>8</v>
      </c>
      <c r="C7" s="22" t="s">
        <v>14</v>
      </c>
      <c r="D7" s="22" t="s">
        <v>15</v>
      </c>
      <c r="E7" s="22" t="s">
        <v>20</v>
      </c>
    </row>
    <row r="8" spans="1:5" x14ac:dyDescent="0.2">
      <c r="A8" t="s">
        <v>72</v>
      </c>
      <c r="B8" s="22">
        <v>1</v>
      </c>
      <c r="C8" s="22" t="s">
        <v>29</v>
      </c>
      <c r="D8" s="22">
        <v>105</v>
      </c>
      <c r="E8" s="22">
        <v>27</v>
      </c>
    </row>
    <row r="9" spans="1:5" x14ac:dyDescent="0.2">
      <c r="A9" t="s">
        <v>83</v>
      </c>
      <c r="B9" s="22">
        <v>1</v>
      </c>
      <c r="C9" s="22" t="s">
        <v>63</v>
      </c>
      <c r="D9" s="22">
        <v>550</v>
      </c>
      <c r="E9" s="22">
        <v>45</v>
      </c>
    </row>
    <row r="10" spans="1:5" x14ac:dyDescent="0.2">
      <c r="A10" t="s">
        <v>86</v>
      </c>
      <c r="B10" s="22">
        <v>1</v>
      </c>
      <c r="C10" s="22" t="s">
        <v>17</v>
      </c>
      <c r="D10" s="22">
        <v>10</v>
      </c>
      <c r="E10" s="22">
        <v>2</v>
      </c>
    </row>
    <row r="11" spans="1:5" x14ac:dyDescent="0.2">
      <c r="A11" t="s">
        <v>78</v>
      </c>
      <c r="B11" s="22">
        <v>1</v>
      </c>
      <c r="C11" s="22" t="s">
        <v>79</v>
      </c>
      <c r="D11" s="22">
        <v>102</v>
      </c>
      <c r="E11" s="22">
        <v>0</v>
      </c>
    </row>
    <row r="12" spans="1:5" x14ac:dyDescent="0.2">
      <c r="A12" t="s">
        <v>80</v>
      </c>
      <c r="B12" s="22">
        <v>1</v>
      </c>
      <c r="C12" s="22" t="s">
        <v>17</v>
      </c>
      <c r="D12" s="22">
        <v>56</v>
      </c>
      <c r="E12" s="22">
        <v>0</v>
      </c>
    </row>
    <row r="13" spans="1:5" x14ac:dyDescent="0.2">
      <c r="A13" t="s">
        <v>64</v>
      </c>
      <c r="B13" s="22">
        <v>1</v>
      </c>
      <c r="C13" s="22" t="s">
        <v>63</v>
      </c>
      <c r="D13" s="22">
        <v>140</v>
      </c>
      <c r="E13" s="22">
        <v>39</v>
      </c>
    </row>
    <row r="14" spans="1:5" x14ac:dyDescent="0.2">
      <c r="A14" t="s">
        <v>67</v>
      </c>
      <c r="B14" s="22">
        <v>1</v>
      </c>
      <c r="C14" s="22" t="s">
        <v>17</v>
      </c>
      <c r="D14" s="22">
        <v>0</v>
      </c>
      <c r="E14" s="22">
        <v>0</v>
      </c>
    </row>
    <row r="15" spans="1:5" x14ac:dyDescent="0.2">
      <c r="A15" t="s">
        <v>70</v>
      </c>
      <c r="B15" s="22">
        <v>1</v>
      </c>
      <c r="C15" s="22" t="s">
        <v>17</v>
      </c>
      <c r="D15" s="22">
        <v>0</v>
      </c>
      <c r="E15" s="22">
        <v>0</v>
      </c>
    </row>
    <row r="16" spans="1:5" x14ac:dyDescent="0.2">
      <c r="A16" t="s">
        <v>73</v>
      </c>
      <c r="B16" s="22">
        <v>1</v>
      </c>
      <c r="C16" s="22" t="s">
        <v>29</v>
      </c>
      <c r="D16" s="22">
        <v>71</v>
      </c>
      <c r="E16" s="22">
        <v>0.4</v>
      </c>
    </row>
    <row r="17" spans="1:5" x14ac:dyDescent="0.2">
      <c r="A17" t="s">
        <v>62</v>
      </c>
      <c r="B17" s="22">
        <v>1</v>
      </c>
      <c r="C17" s="22" t="s">
        <v>63</v>
      </c>
      <c r="D17" s="22">
        <v>421</v>
      </c>
      <c r="E17" s="22">
        <v>51.5</v>
      </c>
    </row>
    <row r="18" spans="1:5" x14ac:dyDescent="0.2">
      <c r="A18" t="s">
        <v>16</v>
      </c>
      <c r="B18" s="22">
        <v>1</v>
      </c>
      <c r="C18" s="22" t="s">
        <v>17</v>
      </c>
      <c r="D18" s="22">
        <v>140</v>
      </c>
      <c r="E18" s="22">
        <v>14.6</v>
      </c>
    </row>
    <row r="19" spans="1:5" x14ac:dyDescent="0.2">
      <c r="A19" t="s">
        <v>76</v>
      </c>
      <c r="B19" s="22">
        <v>1</v>
      </c>
      <c r="C19" s="22" t="s">
        <v>29</v>
      </c>
      <c r="D19" s="22">
        <v>95</v>
      </c>
      <c r="E19" s="22">
        <v>14.5</v>
      </c>
    </row>
    <row r="20" spans="1:5" x14ac:dyDescent="0.2">
      <c r="A20" t="s">
        <v>211</v>
      </c>
      <c r="B20" s="22">
        <v>1</v>
      </c>
      <c r="C20" s="22" t="s">
        <v>17</v>
      </c>
      <c r="D20" s="22">
        <v>63</v>
      </c>
      <c r="E20" s="22">
        <v>5.3</v>
      </c>
    </row>
    <row r="21" spans="1:5" x14ac:dyDescent="0.2">
      <c r="A21" t="s">
        <v>31</v>
      </c>
      <c r="B21" s="22">
        <v>1</v>
      </c>
      <c r="C21" s="22" t="s">
        <v>17</v>
      </c>
      <c r="D21" s="22">
        <v>18</v>
      </c>
      <c r="E21" s="22">
        <v>1.6</v>
      </c>
    </row>
    <row r="22" spans="1:5" x14ac:dyDescent="0.2">
      <c r="A22" t="s">
        <v>74</v>
      </c>
      <c r="B22" s="22">
        <v>1</v>
      </c>
      <c r="C22" s="22" t="s">
        <v>79</v>
      </c>
      <c r="D22" s="22">
        <v>120</v>
      </c>
      <c r="E22" s="22">
        <v>0</v>
      </c>
    </row>
    <row r="23" spans="1:5" x14ac:dyDescent="0.2">
      <c r="A23" t="s">
        <v>61</v>
      </c>
      <c r="B23" s="22">
        <v>1</v>
      </c>
      <c r="C23" s="22" t="s">
        <v>17</v>
      </c>
      <c r="D23" s="22">
        <v>14</v>
      </c>
      <c r="E23" s="22">
        <v>3.2</v>
      </c>
    </row>
    <row r="24" spans="1:5" x14ac:dyDescent="0.2">
      <c r="A24" t="s">
        <v>66</v>
      </c>
      <c r="B24" s="22">
        <v>1</v>
      </c>
      <c r="C24" s="22" t="s">
        <v>29</v>
      </c>
      <c r="D24" s="22">
        <v>70</v>
      </c>
      <c r="E24" s="22">
        <v>10.5</v>
      </c>
    </row>
    <row r="25" spans="1:5" x14ac:dyDescent="0.2">
      <c r="A25" t="s">
        <v>77</v>
      </c>
      <c r="B25" s="22">
        <v>1</v>
      </c>
      <c r="C25" s="22" t="s">
        <v>17</v>
      </c>
      <c r="D25" s="22">
        <v>22</v>
      </c>
      <c r="E25" s="22">
        <v>4</v>
      </c>
    </row>
    <row r="26" spans="1:5" x14ac:dyDescent="0.2">
      <c r="A26" t="s">
        <v>81</v>
      </c>
      <c r="B26" s="22">
        <v>1</v>
      </c>
      <c r="C26" s="22" t="s">
        <v>17</v>
      </c>
      <c r="D26" s="22">
        <v>27</v>
      </c>
      <c r="E26" s="22">
        <v>6.1</v>
      </c>
    </row>
    <row r="27" spans="1:5" x14ac:dyDescent="0.2">
      <c r="A27" t="s">
        <v>65</v>
      </c>
      <c r="B27" s="22">
        <v>1</v>
      </c>
      <c r="C27" s="22" t="s">
        <v>17</v>
      </c>
      <c r="D27" s="22">
        <v>37</v>
      </c>
      <c r="E27" s="22">
        <v>8.1</v>
      </c>
    </row>
    <row r="28" spans="1:5" x14ac:dyDescent="0.2">
      <c r="A28" t="s">
        <v>71</v>
      </c>
      <c r="B28" s="22">
        <v>1</v>
      </c>
      <c r="C28" s="22" t="s">
        <v>63</v>
      </c>
      <c r="D28" s="22">
        <v>80</v>
      </c>
      <c r="E28" s="22">
        <v>2</v>
      </c>
    </row>
    <row r="29" spans="1:5" x14ac:dyDescent="0.2">
      <c r="A29" t="s">
        <v>213</v>
      </c>
      <c r="B29" s="22">
        <v>1</v>
      </c>
      <c r="C29" s="22" t="s">
        <v>17</v>
      </c>
      <c r="D29" s="22">
        <v>58</v>
      </c>
      <c r="E29" s="22">
        <v>0</v>
      </c>
    </row>
    <row r="30" spans="1:5" x14ac:dyDescent="0.2">
      <c r="A30" t="s">
        <v>30</v>
      </c>
      <c r="B30" s="22">
        <v>1</v>
      </c>
      <c r="C30" s="22" t="s">
        <v>29</v>
      </c>
      <c r="D30" s="22">
        <v>4</v>
      </c>
      <c r="E30" s="22">
        <v>0.9</v>
      </c>
    </row>
    <row r="31" spans="1:5" x14ac:dyDescent="0.2">
      <c r="A31" t="s">
        <v>68</v>
      </c>
      <c r="B31" s="22">
        <v>1</v>
      </c>
      <c r="C31" s="22" t="s">
        <v>69</v>
      </c>
      <c r="D31" s="22">
        <v>16</v>
      </c>
      <c r="E31" s="22">
        <v>4.2</v>
      </c>
    </row>
    <row r="32" spans="1:5" x14ac:dyDescent="0.2">
      <c r="A32" t="s">
        <v>212</v>
      </c>
      <c r="B32" s="22">
        <v>1</v>
      </c>
      <c r="C32" s="22" t="s">
        <v>63</v>
      </c>
      <c r="D32" s="22">
        <v>90</v>
      </c>
      <c r="E32" s="22">
        <v>15</v>
      </c>
    </row>
    <row r="33" spans="1:5" x14ac:dyDescent="0.2">
      <c r="A33" t="s">
        <v>75</v>
      </c>
      <c r="B33" s="22">
        <v>1</v>
      </c>
      <c r="C33" s="22" t="s">
        <v>17</v>
      </c>
      <c r="D33" s="22">
        <v>5</v>
      </c>
      <c r="E33" s="22">
        <v>1.1000000000000001</v>
      </c>
    </row>
  </sheetData>
  <mergeCells count="1">
    <mergeCell ref="C1:D1"/>
  </mergeCells>
  <hyperlinks>
    <hyperlink ref="B3" r:id="rId1" display="https://www.calorieking.com/us/en/" xr:uid="{D38AFE3D-CA45-45A2-87A5-548E5EB1BA48}"/>
    <hyperlink ref="D3" r:id="rId2" display="http://www.fatsecret.com/" xr:uid="{CCA15701-55E9-40F6-8633-CF79B83505D6}"/>
  </hyperlinks>
  <pageMargins left="0.7" right="0.7" top="0.75" bottom="0.75" header="0.3" footer="0.3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E0FA-CAA2-2B44-B724-4B55168EB715}">
  <sheetPr codeName="Sheet15"/>
  <dimension ref="A1:D12"/>
  <sheetViews>
    <sheetView zoomScale="140" zoomScaleNormal="140" workbookViewId="0">
      <selection sqref="A1:B1"/>
    </sheetView>
  </sheetViews>
  <sheetFormatPr baseColWidth="10" defaultColWidth="11" defaultRowHeight="16" x14ac:dyDescent="0.2"/>
  <cols>
    <col min="1" max="1" width="12.6640625" bestFit="1" customWidth="1"/>
    <col min="2" max="2" width="14" bestFit="1" customWidth="1"/>
    <col min="3" max="3" width="11.83203125" bestFit="1" customWidth="1"/>
  </cols>
  <sheetData>
    <row r="1" spans="1:4" ht="21" x14ac:dyDescent="0.25">
      <c r="A1" s="58" t="s">
        <v>173</v>
      </c>
      <c r="B1" s="58"/>
      <c r="C1" s="23"/>
      <c r="D1" s="23"/>
    </row>
    <row r="3" spans="1:4" x14ac:dyDescent="0.2">
      <c r="A3" s="21" t="s">
        <v>170</v>
      </c>
      <c r="B3" t="s">
        <v>171</v>
      </c>
      <c r="C3" t="s">
        <v>172</v>
      </c>
    </row>
    <row r="4" spans="1:4" x14ac:dyDescent="0.2">
      <c r="A4" s="41">
        <v>44562</v>
      </c>
      <c r="B4" s="18">
        <v>2058</v>
      </c>
      <c r="C4">
        <v>240.3</v>
      </c>
    </row>
    <row r="5" spans="1:4" x14ac:dyDescent="0.2">
      <c r="A5" s="36" t="s">
        <v>28</v>
      </c>
      <c r="B5" s="18">
        <v>226</v>
      </c>
      <c r="C5">
        <v>30.5</v>
      </c>
    </row>
    <row r="6" spans="1:4" x14ac:dyDescent="0.2">
      <c r="A6" s="36" t="s">
        <v>85</v>
      </c>
      <c r="B6" s="18">
        <v>441</v>
      </c>
      <c r="C6">
        <v>32.299999999999997</v>
      </c>
    </row>
    <row r="7" spans="1:4" x14ac:dyDescent="0.2">
      <c r="A7" s="36" t="s">
        <v>82</v>
      </c>
      <c r="B7" s="18">
        <v>1391</v>
      </c>
      <c r="C7">
        <v>177.5</v>
      </c>
    </row>
    <row r="8" spans="1:4" x14ac:dyDescent="0.2">
      <c r="A8" s="41">
        <v>44563</v>
      </c>
      <c r="B8" s="18">
        <v>1583</v>
      </c>
      <c r="C8">
        <v>158.5</v>
      </c>
    </row>
    <row r="9" spans="1:4" x14ac:dyDescent="0.2">
      <c r="A9" s="36" t="s">
        <v>28</v>
      </c>
      <c r="B9" s="18">
        <v>368</v>
      </c>
      <c r="C9">
        <v>23.6</v>
      </c>
    </row>
    <row r="10" spans="1:4" x14ac:dyDescent="0.2">
      <c r="A10" s="36" t="s">
        <v>85</v>
      </c>
      <c r="B10" s="18">
        <v>655</v>
      </c>
      <c r="C10">
        <v>48.9</v>
      </c>
    </row>
    <row r="11" spans="1:4" x14ac:dyDescent="0.2">
      <c r="A11" s="36" t="s">
        <v>82</v>
      </c>
      <c r="B11" s="18">
        <v>560</v>
      </c>
      <c r="C11">
        <v>86</v>
      </c>
    </row>
    <row r="12" spans="1:4" x14ac:dyDescent="0.2">
      <c r="A12" s="41" t="s">
        <v>6</v>
      </c>
      <c r="B12" s="18">
        <v>3641</v>
      </c>
      <c r="C12">
        <v>398.8</v>
      </c>
    </row>
  </sheetData>
  <mergeCells count="1">
    <mergeCell ref="A1:B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DA4849-817C-1942-A9F8-9FDDF74336D1}">
  <sheetPr codeName="Sheet16"/>
  <dimension ref="A1:D24"/>
  <sheetViews>
    <sheetView zoomScale="120" zoomScaleNormal="120" workbookViewId="0">
      <selection sqref="A1:D1"/>
    </sheetView>
  </sheetViews>
  <sheetFormatPr baseColWidth="10" defaultColWidth="11" defaultRowHeight="16" x14ac:dyDescent="0.2"/>
  <sheetData>
    <row r="1" spans="1:4" ht="21" x14ac:dyDescent="0.25">
      <c r="A1" s="58" t="s">
        <v>50</v>
      </c>
      <c r="B1" s="58"/>
      <c r="C1" s="58"/>
      <c r="D1" s="58"/>
    </row>
    <row r="3" spans="1:4" x14ac:dyDescent="0.2">
      <c r="A3" t="s">
        <v>189</v>
      </c>
    </row>
    <row r="4" spans="1:4" x14ac:dyDescent="0.2">
      <c r="A4" t="s">
        <v>205</v>
      </c>
    </row>
    <row r="5" spans="1:4" x14ac:dyDescent="0.2">
      <c r="A5" t="s">
        <v>190</v>
      </c>
    </row>
    <row r="6" spans="1:4" x14ac:dyDescent="0.2">
      <c r="A6" t="s">
        <v>191</v>
      </c>
    </row>
    <row r="7" spans="1:4" x14ac:dyDescent="0.2">
      <c r="A7" t="s">
        <v>214</v>
      </c>
    </row>
    <row r="9" spans="1:4" x14ac:dyDescent="0.2">
      <c r="A9" s="20" t="s">
        <v>111</v>
      </c>
    </row>
    <row r="10" spans="1:4" x14ac:dyDescent="0.2">
      <c r="A10" s="36" t="s">
        <v>192</v>
      </c>
    </row>
    <row r="11" spans="1:4" x14ac:dyDescent="0.2">
      <c r="A11" s="36" t="s">
        <v>193</v>
      </c>
    </row>
    <row r="12" spans="1:4" x14ac:dyDescent="0.2">
      <c r="A12" s="36" t="s">
        <v>194</v>
      </c>
    </row>
    <row r="13" spans="1:4" x14ac:dyDescent="0.2">
      <c r="A13" s="36" t="s">
        <v>195</v>
      </c>
    </row>
    <row r="14" spans="1:4" x14ac:dyDescent="0.2">
      <c r="A14" s="36" t="s">
        <v>196</v>
      </c>
    </row>
    <row r="15" spans="1:4" x14ac:dyDescent="0.2">
      <c r="A15" s="36" t="s">
        <v>197</v>
      </c>
    </row>
    <row r="16" spans="1:4" x14ac:dyDescent="0.2">
      <c r="A16" s="36" t="s">
        <v>199</v>
      </c>
    </row>
    <row r="17" spans="1:1" x14ac:dyDescent="0.2">
      <c r="A17" s="36" t="s">
        <v>201</v>
      </c>
    </row>
    <row r="18" spans="1:1" x14ac:dyDescent="0.2">
      <c r="A18" s="36" t="s">
        <v>198</v>
      </c>
    </row>
    <row r="19" spans="1:1" x14ac:dyDescent="0.2">
      <c r="A19" s="36" t="s">
        <v>200</v>
      </c>
    </row>
    <row r="20" spans="1:1" x14ac:dyDescent="0.2">
      <c r="A20" s="36" t="s">
        <v>198</v>
      </c>
    </row>
    <row r="21" spans="1:1" x14ac:dyDescent="0.2">
      <c r="A21" s="36" t="s">
        <v>202</v>
      </c>
    </row>
    <row r="22" spans="1:1" x14ac:dyDescent="0.2">
      <c r="A22" s="36" t="s">
        <v>198</v>
      </c>
    </row>
    <row r="23" spans="1:1" x14ac:dyDescent="0.2">
      <c r="A23" s="36" t="s">
        <v>203</v>
      </c>
    </row>
    <row r="24" spans="1:1" x14ac:dyDescent="0.2">
      <c r="A24" s="36" t="s">
        <v>204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303E0-E9D5-254F-92B9-378B9E5841C3}">
  <sheetPr codeName="Sheet17"/>
  <dimension ref="A1:G37"/>
  <sheetViews>
    <sheetView zoomScale="120" zoomScaleNormal="120" workbookViewId="0">
      <selection sqref="A1:B1"/>
    </sheetView>
  </sheetViews>
  <sheetFormatPr baseColWidth="10" defaultColWidth="11" defaultRowHeight="16" x14ac:dyDescent="0.2"/>
  <cols>
    <col min="3" max="3" width="18.83203125" customWidth="1"/>
    <col min="4" max="4" width="12" customWidth="1"/>
    <col min="5" max="5" width="9.6640625" customWidth="1"/>
  </cols>
  <sheetData>
    <row r="1" spans="1:7" ht="21" x14ac:dyDescent="0.25">
      <c r="A1" s="58" t="s">
        <v>41</v>
      </c>
      <c r="B1" s="58"/>
    </row>
    <row r="2" spans="1:7" x14ac:dyDescent="0.2">
      <c r="A2" s="16" t="s">
        <v>169</v>
      </c>
    </row>
    <row r="3" spans="1:7" x14ac:dyDescent="0.2">
      <c r="A3" s="16" t="s">
        <v>91</v>
      </c>
    </row>
    <row r="4" spans="1:7" x14ac:dyDescent="0.2">
      <c r="A4" s="16" t="s">
        <v>90</v>
      </c>
    </row>
    <row r="5" spans="1:7" ht="17" thickBot="1" x14ac:dyDescent="0.25">
      <c r="A5" s="16"/>
    </row>
    <row r="6" spans="1:7" ht="17" thickTop="1" x14ac:dyDescent="0.2">
      <c r="A6" s="16"/>
      <c r="C6" s="40" t="s">
        <v>143</v>
      </c>
      <c r="F6" s="39">
        <f>SUBTOTAL(109,DietLog5[Calories])</f>
        <v>0</v>
      </c>
      <c r="G6" s="37">
        <f>SUBTOTAL(103,DietLog5[Carbs])</f>
        <v>0</v>
      </c>
    </row>
    <row r="8" spans="1:7" x14ac:dyDescent="0.2">
      <c r="A8" s="30" t="s">
        <v>9</v>
      </c>
      <c r="B8" s="30" t="s">
        <v>26</v>
      </c>
      <c r="C8" s="30" t="s">
        <v>13</v>
      </c>
      <c r="D8" s="30" t="s">
        <v>27</v>
      </c>
      <c r="E8" s="59" t="s">
        <v>14</v>
      </c>
      <c r="F8" s="59" t="s">
        <v>15</v>
      </c>
      <c r="G8" s="59" t="s">
        <v>20</v>
      </c>
    </row>
    <row r="9" spans="1:7" x14ac:dyDescent="0.2">
      <c r="A9" s="46">
        <v>44562</v>
      </c>
      <c r="B9" s="42" t="s">
        <v>28</v>
      </c>
      <c r="C9" s="42" t="s">
        <v>61</v>
      </c>
      <c r="D9" s="43">
        <v>1</v>
      </c>
      <c r="E9" s="43"/>
      <c r="F9" s="60"/>
      <c r="G9" s="60"/>
    </row>
    <row r="10" spans="1:7" x14ac:dyDescent="0.2">
      <c r="A10" s="46">
        <v>44562</v>
      </c>
      <c r="B10" t="s">
        <v>28</v>
      </c>
      <c r="C10" t="s">
        <v>16</v>
      </c>
      <c r="D10" s="22">
        <v>1</v>
      </c>
      <c r="E10" s="22"/>
    </row>
    <row r="11" spans="1:7" x14ac:dyDescent="0.2">
      <c r="A11" s="46">
        <v>44562</v>
      </c>
      <c r="B11" t="s">
        <v>28</v>
      </c>
      <c r="C11" t="s">
        <v>30</v>
      </c>
      <c r="D11" s="22">
        <v>1</v>
      </c>
      <c r="E11" s="22"/>
    </row>
    <row r="12" spans="1:7" x14ac:dyDescent="0.2">
      <c r="A12" s="46">
        <v>44562</v>
      </c>
      <c r="B12" t="s">
        <v>28</v>
      </c>
      <c r="C12" t="s">
        <v>31</v>
      </c>
      <c r="D12" s="22">
        <v>3</v>
      </c>
      <c r="E12" s="22"/>
    </row>
    <row r="13" spans="1:7" x14ac:dyDescent="0.2">
      <c r="A13" s="46">
        <v>44562</v>
      </c>
      <c r="B13" t="s">
        <v>28</v>
      </c>
      <c r="C13" t="s">
        <v>67</v>
      </c>
      <c r="D13" s="22">
        <v>6</v>
      </c>
      <c r="E13" s="22"/>
    </row>
    <row r="14" spans="1:7" x14ac:dyDescent="0.2">
      <c r="A14" s="46">
        <v>44562</v>
      </c>
      <c r="B14" t="s">
        <v>28</v>
      </c>
      <c r="C14" t="s">
        <v>68</v>
      </c>
      <c r="D14" s="22">
        <v>2</v>
      </c>
      <c r="E14" s="22"/>
    </row>
    <row r="15" spans="1:7" x14ac:dyDescent="0.2">
      <c r="A15" s="46">
        <v>44562</v>
      </c>
      <c r="B15" t="s">
        <v>28</v>
      </c>
      <c r="C15" t="s">
        <v>31</v>
      </c>
      <c r="D15" s="22">
        <v>1</v>
      </c>
      <c r="E15" s="22"/>
    </row>
    <row r="16" spans="1:7" x14ac:dyDescent="0.2">
      <c r="A16" s="46">
        <v>44562</v>
      </c>
      <c r="B16" t="s">
        <v>82</v>
      </c>
      <c r="C16" t="s">
        <v>83</v>
      </c>
      <c r="D16" s="22">
        <v>1</v>
      </c>
      <c r="E16" s="22"/>
    </row>
    <row r="17" spans="1:5" x14ac:dyDescent="0.2">
      <c r="A17" s="46">
        <v>44562</v>
      </c>
      <c r="B17" t="s">
        <v>82</v>
      </c>
      <c r="C17" t="s">
        <v>84</v>
      </c>
      <c r="D17" s="22">
        <v>1</v>
      </c>
      <c r="E17" s="22"/>
    </row>
    <row r="18" spans="1:5" x14ac:dyDescent="0.2">
      <c r="A18" s="46">
        <v>44562</v>
      </c>
      <c r="B18" t="s">
        <v>82</v>
      </c>
      <c r="C18" t="s">
        <v>64</v>
      </c>
      <c r="D18" s="22">
        <v>1</v>
      </c>
      <c r="E18" s="22"/>
    </row>
    <row r="19" spans="1:5" x14ac:dyDescent="0.2">
      <c r="A19" s="46">
        <v>44562</v>
      </c>
      <c r="B19" t="s">
        <v>82</v>
      </c>
      <c r="C19" t="s">
        <v>66</v>
      </c>
      <c r="D19" s="22">
        <v>4</v>
      </c>
      <c r="E19" s="22"/>
    </row>
    <row r="20" spans="1:5" x14ac:dyDescent="0.2">
      <c r="A20" s="46">
        <v>44562</v>
      </c>
      <c r="B20" t="s">
        <v>85</v>
      </c>
      <c r="C20" t="s">
        <v>213</v>
      </c>
      <c r="D20" s="22">
        <v>5</v>
      </c>
      <c r="E20" s="22"/>
    </row>
    <row r="21" spans="1:5" x14ac:dyDescent="0.2">
      <c r="A21" s="46">
        <v>44562</v>
      </c>
      <c r="B21" t="s">
        <v>85</v>
      </c>
      <c r="C21" t="s">
        <v>86</v>
      </c>
      <c r="D21" s="22">
        <v>4</v>
      </c>
      <c r="E21" s="22"/>
    </row>
    <row r="22" spans="1:5" x14ac:dyDescent="0.2">
      <c r="A22" s="46">
        <v>44562</v>
      </c>
      <c r="B22" t="s">
        <v>85</v>
      </c>
      <c r="C22" t="s">
        <v>65</v>
      </c>
      <c r="D22" s="22">
        <v>3</v>
      </c>
      <c r="E22" s="22"/>
    </row>
    <row r="23" spans="1:5" x14ac:dyDescent="0.2">
      <c r="A23" s="46">
        <v>44563</v>
      </c>
      <c r="B23" t="s">
        <v>85</v>
      </c>
      <c r="C23" t="s">
        <v>211</v>
      </c>
      <c r="D23" s="22">
        <v>2</v>
      </c>
      <c r="E23" s="22"/>
    </row>
    <row r="24" spans="1:5" x14ac:dyDescent="0.2">
      <c r="A24" s="46">
        <v>44563</v>
      </c>
      <c r="B24" t="s">
        <v>28</v>
      </c>
      <c r="C24" t="s">
        <v>73</v>
      </c>
      <c r="D24" s="22">
        <v>2</v>
      </c>
      <c r="E24" s="22"/>
    </row>
    <row r="25" spans="1:5" x14ac:dyDescent="0.2">
      <c r="A25" s="46">
        <v>44563</v>
      </c>
      <c r="B25" t="s">
        <v>28</v>
      </c>
      <c r="C25" t="s">
        <v>74</v>
      </c>
      <c r="D25" s="22">
        <v>1</v>
      </c>
      <c r="E25" s="22"/>
    </row>
    <row r="26" spans="1:5" x14ac:dyDescent="0.2">
      <c r="A26" s="46">
        <v>44563</v>
      </c>
      <c r="B26" t="s">
        <v>28</v>
      </c>
      <c r="C26" t="s">
        <v>61</v>
      </c>
      <c r="D26" s="22">
        <v>4</v>
      </c>
      <c r="E26" s="22"/>
    </row>
    <row r="27" spans="1:5" x14ac:dyDescent="0.2">
      <c r="A27" s="46">
        <v>44563</v>
      </c>
      <c r="B27" t="s">
        <v>28</v>
      </c>
      <c r="C27" t="s">
        <v>67</v>
      </c>
      <c r="D27" s="22">
        <v>6</v>
      </c>
      <c r="E27" s="22"/>
    </row>
    <row r="28" spans="1:5" x14ac:dyDescent="0.2">
      <c r="A28" s="46">
        <v>44563</v>
      </c>
      <c r="B28" t="s">
        <v>28</v>
      </c>
      <c r="C28" t="s">
        <v>68</v>
      </c>
      <c r="D28" s="22">
        <v>2</v>
      </c>
      <c r="E28" s="22"/>
    </row>
    <row r="29" spans="1:5" x14ac:dyDescent="0.2">
      <c r="A29" s="46">
        <v>44563</v>
      </c>
      <c r="B29" t="s">
        <v>28</v>
      </c>
      <c r="C29" t="s">
        <v>31</v>
      </c>
      <c r="D29" s="22">
        <v>1</v>
      </c>
      <c r="E29" s="22"/>
    </row>
    <row r="30" spans="1:5" x14ac:dyDescent="0.2">
      <c r="A30" s="46">
        <v>44563</v>
      </c>
      <c r="B30" t="s">
        <v>82</v>
      </c>
      <c r="C30" t="s">
        <v>212</v>
      </c>
      <c r="D30" s="22">
        <v>1</v>
      </c>
      <c r="E30" s="22"/>
    </row>
    <row r="31" spans="1:5" x14ac:dyDescent="0.2">
      <c r="A31" s="46">
        <v>44563</v>
      </c>
      <c r="B31" t="s">
        <v>82</v>
      </c>
      <c r="C31" t="s">
        <v>76</v>
      </c>
      <c r="D31" s="22">
        <v>2</v>
      </c>
      <c r="E31" s="22"/>
    </row>
    <row r="32" spans="1:5" x14ac:dyDescent="0.2">
      <c r="A32" s="46">
        <v>44563</v>
      </c>
      <c r="B32" t="s">
        <v>82</v>
      </c>
      <c r="C32" t="s">
        <v>70</v>
      </c>
      <c r="D32" s="22">
        <v>12</v>
      </c>
      <c r="E32" s="22"/>
    </row>
    <row r="33" spans="1:5" x14ac:dyDescent="0.2">
      <c r="A33" s="46">
        <v>44563</v>
      </c>
      <c r="B33" t="s">
        <v>82</v>
      </c>
      <c r="C33" t="s">
        <v>66</v>
      </c>
      <c r="D33" s="22">
        <v>4</v>
      </c>
      <c r="E33" s="22"/>
    </row>
    <row r="34" spans="1:5" x14ac:dyDescent="0.2">
      <c r="A34" s="46">
        <v>44563</v>
      </c>
      <c r="B34" t="s">
        <v>85</v>
      </c>
      <c r="C34" t="s">
        <v>80</v>
      </c>
      <c r="D34" s="22">
        <v>5</v>
      </c>
      <c r="E34" s="22"/>
    </row>
    <row r="35" spans="1:5" x14ac:dyDescent="0.2">
      <c r="A35" s="46">
        <v>44563</v>
      </c>
      <c r="B35" t="s">
        <v>85</v>
      </c>
      <c r="C35" t="s">
        <v>75</v>
      </c>
      <c r="D35" s="22">
        <v>3</v>
      </c>
      <c r="E35" s="22"/>
    </row>
    <row r="36" spans="1:5" x14ac:dyDescent="0.2">
      <c r="A36" s="46">
        <v>44563</v>
      </c>
      <c r="B36" t="s">
        <v>85</v>
      </c>
      <c r="C36" t="s">
        <v>81</v>
      </c>
      <c r="D36" s="22">
        <v>4</v>
      </c>
      <c r="E36" s="22"/>
    </row>
    <row r="37" spans="1:5" x14ac:dyDescent="0.2">
      <c r="A37" s="46">
        <v>44563</v>
      </c>
      <c r="B37" t="s">
        <v>85</v>
      </c>
      <c r="C37" t="s">
        <v>211</v>
      </c>
      <c r="D37" s="22">
        <v>2</v>
      </c>
      <c r="E37" s="22"/>
    </row>
  </sheetData>
  <mergeCells count="1">
    <mergeCell ref="A1:B1"/>
  </mergeCells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21053-62FA-7A41-960A-13A89BC979B7}">
  <sheetPr codeName="Sheet18"/>
  <dimension ref="A1:E33"/>
  <sheetViews>
    <sheetView zoomScale="120" zoomScaleNormal="120" workbookViewId="0"/>
  </sheetViews>
  <sheetFormatPr baseColWidth="10" defaultColWidth="11" defaultRowHeight="16" x14ac:dyDescent="0.2"/>
  <cols>
    <col min="1" max="1" width="18.5" customWidth="1"/>
  </cols>
  <sheetData>
    <row r="1" spans="1:5" ht="21" x14ac:dyDescent="0.25">
      <c r="A1" s="23" t="s">
        <v>42</v>
      </c>
      <c r="B1" s="23"/>
    </row>
    <row r="2" spans="1:5" x14ac:dyDescent="0.2">
      <c r="A2" s="16" t="s">
        <v>225</v>
      </c>
    </row>
    <row r="3" spans="1:5" x14ac:dyDescent="0.2">
      <c r="A3" s="16" t="s">
        <v>207</v>
      </c>
      <c r="B3" s="32" t="s">
        <v>56</v>
      </c>
      <c r="D3" s="32" t="s">
        <v>206</v>
      </c>
    </row>
    <row r="4" spans="1:5" ht="17" thickBot="1" x14ac:dyDescent="0.25"/>
    <row r="5" spans="1:5" ht="17" thickTop="1" x14ac:dyDescent="0.2">
      <c r="D5" s="38" t="s">
        <v>210</v>
      </c>
      <c r="E5" s="51">
        <f>SUBTOTAL(103,FoodList5[Item])</f>
        <v>26</v>
      </c>
    </row>
    <row r="7" spans="1:5" x14ac:dyDescent="0.2">
      <c r="A7" t="s">
        <v>13</v>
      </c>
      <c r="B7" s="22" t="s">
        <v>8</v>
      </c>
      <c r="C7" s="22" t="s">
        <v>14</v>
      </c>
      <c r="D7" s="22" t="s">
        <v>15</v>
      </c>
      <c r="E7" s="22" t="s">
        <v>20</v>
      </c>
    </row>
    <row r="8" spans="1:5" x14ac:dyDescent="0.2">
      <c r="A8" t="s">
        <v>72</v>
      </c>
      <c r="B8" s="22">
        <v>1</v>
      </c>
      <c r="C8" s="22" t="s">
        <v>29</v>
      </c>
      <c r="D8" s="22">
        <v>105</v>
      </c>
      <c r="E8" s="22">
        <v>27</v>
      </c>
    </row>
    <row r="9" spans="1:5" x14ac:dyDescent="0.2">
      <c r="A9" t="s">
        <v>83</v>
      </c>
      <c r="B9" s="22">
        <v>1</v>
      </c>
      <c r="C9" s="22" t="s">
        <v>63</v>
      </c>
      <c r="D9" s="22">
        <v>550</v>
      </c>
      <c r="E9" s="22">
        <v>45</v>
      </c>
    </row>
    <row r="10" spans="1:5" x14ac:dyDescent="0.2">
      <c r="A10" t="s">
        <v>86</v>
      </c>
      <c r="B10" s="22">
        <v>1</v>
      </c>
      <c r="C10" s="22" t="s">
        <v>17</v>
      </c>
      <c r="D10" s="22">
        <v>10</v>
      </c>
      <c r="E10" s="22">
        <v>2</v>
      </c>
    </row>
    <row r="11" spans="1:5" x14ac:dyDescent="0.2">
      <c r="A11" t="s">
        <v>78</v>
      </c>
      <c r="B11" s="22">
        <v>1</v>
      </c>
      <c r="C11" s="22" t="s">
        <v>79</v>
      </c>
      <c r="D11" s="22">
        <v>102</v>
      </c>
      <c r="E11" s="22">
        <v>0</v>
      </c>
    </row>
    <row r="12" spans="1:5" x14ac:dyDescent="0.2">
      <c r="A12" t="s">
        <v>80</v>
      </c>
      <c r="B12" s="22">
        <v>1</v>
      </c>
      <c r="C12" s="22" t="s">
        <v>17</v>
      </c>
      <c r="D12" s="22">
        <v>56</v>
      </c>
      <c r="E12" s="22">
        <v>0</v>
      </c>
    </row>
    <row r="13" spans="1:5" x14ac:dyDescent="0.2">
      <c r="A13" t="s">
        <v>64</v>
      </c>
      <c r="B13" s="22">
        <v>1</v>
      </c>
      <c r="C13" s="22" t="s">
        <v>63</v>
      </c>
      <c r="D13" s="22">
        <v>140</v>
      </c>
      <c r="E13" s="22">
        <v>39</v>
      </c>
    </row>
    <row r="14" spans="1:5" x14ac:dyDescent="0.2">
      <c r="A14" t="s">
        <v>67</v>
      </c>
      <c r="B14" s="22">
        <v>1</v>
      </c>
      <c r="C14" s="22" t="s">
        <v>17</v>
      </c>
      <c r="D14" s="22">
        <v>0</v>
      </c>
      <c r="E14" s="22">
        <v>0</v>
      </c>
    </row>
    <row r="15" spans="1:5" x14ac:dyDescent="0.2">
      <c r="A15" t="s">
        <v>70</v>
      </c>
      <c r="B15" s="22">
        <v>1</v>
      </c>
      <c r="C15" s="22" t="s">
        <v>17</v>
      </c>
      <c r="D15" s="22">
        <v>0</v>
      </c>
      <c r="E15" s="22">
        <v>0</v>
      </c>
    </row>
    <row r="16" spans="1:5" x14ac:dyDescent="0.2">
      <c r="A16" t="s">
        <v>73</v>
      </c>
      <c r="B16" s="22">
        <v>1</v>
      </c>
      <c r="C16" s="22" t="s">
        <v>29</v>
      </c>
      <c r="D16" s="22">
        <v>71</v>
      </c>
      <c r="E16" s="22">
        <v>0.4</v>
      </c>
    </row>
    <row r="17" spans="1:5" x14ac:dyDescent="0.2">
      <c r="A17" t="s">
        <v>62</v>
      </c>
      <c r="B17" s="22">
        <v>1</v>
      </c>
      <c r="C17" s="22" t="s">
        <v>63</v>
      </c>
      <c r="D17" s="22">
        <v>421</v>
      </c>
      <c r="E17" s="22">
        <v>51.5</v>
      </c>
    </row>
    <row r="18" spans="1:5" x14ac:dyDescent="0.2">
      <c r="A18" t="s">
        <v>16</v>
      </c>
      <c r="B18" s="22">
        <v>1</v>
      </c>
      <c r="C18" s="22" t="s">
        <v>17</v>
      </c>
      <c r="D18" s="22">
        <v>140</v>
      </c>
      <c r="E18" s="22">
        <v>14.6</v>
      </c>
    </row>
    <row r="19" spans="1:5" x14ac:dyDescent="0.2">
      <c r="A19" t="s">
        <v>76</v>
      </c>
      <c r="B19" s="22">
        <v>1</v>
      </c>
      <c r="C19" s="22" t="s">
        <v>29</v>
      </c>
      <c r="D19" s="22">
        <v>95</v>
      </c>
      <c r="E19" s="22">
        <v>14.5</v>
      </c>
    </row>
    <row r="20" spans="1:5" x14ac:dyDescent="0.2">
      <c r="A20" t="s">
        <v>211</v>
      </c>
      <c r="B20" s="22">
        <v>1</v>
      </c>
      <c r="C20" s="22" t="s">
        <v>17</v>
      </c>
      <c r="D20" s="22">
        <v>63</v>
      </c>
      <c r="E20" s="22">
        <v>5.3</v>
      </c>
    </row>
    <row r="21" spans="1:5" x14ac:dyDescent="0.2">
      <c r="A21" t="s">
        <v>31</v>
      </c>
      <c r="B21" s="22">
        <v>1</v>
      </c>
      <c r="C21" s="22" t="s">
        <v>17</v>
      </c>
      <c r="D21" s="22">
        <v>18</v>
      </c>
      <c r="E21" s="22">
        <v>1.6</v>
      </c>
    </row>
    <row r="22" spans="1:5" x14ac:dyDescent="0.2">
      <c r="A22" t="s">
        <v>74</v>
      </c>
      <c r="B22" s="22">
        <v>1</v>
      </c>
      <c r="C22" s="22" t="s">
        <v>79</v>
      </c>
      <c r="D22" s="22">
        <v>120</v>
      </c>
      <c r="E22" s="22">
        <v>0</v>
      </c>
    </row>
    <row r="23" spans="1:5" x14ac:dyDescent="0.2">
      <c r="A23" t="s">
        <v>61</v>
      </c>
      <c r="B23" s="22">
        <v>1</v>
      </c>
      <c r="C23" s="22" t="s">
        <v>17</v>
      </c>
      <c r="D23" s="22">
        <v>14</v>
      </c>
      <c r="E23" s="22">
        <v>3.2</v>
      </c>
    </row>
    <row r="24" spans="1:5" x14ac:dyDescent="0.2">
      <c r="A24" t="s">
        <v>66</v>
      </c>
      <c r="B24" s="22">
        <v>1</v>
      </c>
      <c r="C24" s="22" t="s">
        <v>29</v>
      </c>
      <c r="D24" s="22">
        <v>70</v>
      </c>
      <c r="E24" s="22">
        <v>10.5</v>
      </c>
    </row>
    <row r="25" spans="1:5" x14ac:dyDescent="0.2">
      <c r="A25" t="s">
        <v>77</v>
      </c>
      <c r="B25" s="22">
        <v>1</v>
      </c>
      <c r="C25" s="22" t="s">
        <v>17</v>
      </c>
      <c r="D25" s="22">
        <v>22</v>
      </c>
      <c r="E25" s="22">
        <v>4</v>
      </c>
    </row>
    <row r="26" spans="1:5" x14ac:dyDescent="0.2">
      <c r="A26" t="s">
        <v>81</v>
      </c>
      <c r="B26" s="22">
        <v>1</v>
      </c>
      <c r="C26" s="22" t="s">
        <v>17</v>
      </c>
      <c r="D26" s="22">
        <v>27</v>
      </c>
      <c r="E26" s="22">
        <v>6.1</v>
      </c>
    </row>
    <row r="27" spans="1:5" x14ac:dyDescent="0.2">
      <c r="A27" t="s">
        <v>65</v>
      </c>
      <c r="B27" s="22">
        <v>1</v>
      </c>
      <c r="C27" s="22" t="s">
        <v>17</v>
      </c>
      <c r="D27" s="22">
        <v>37</v>
      </c>
      <c r="E27" s="22">
        <v>8.1</v>
      </c>
    </row>
    <row r="28" spans="1:5" x14ac:dyDescent="0.2">
      <c r="A28" t="s">
        <v>71</v>
      </c>
      <c r="B28" s="22">
        <v>1</v>
      </c>
      <c r="C28" s="22" t="s">
        <v>63</v>
      </c>
      <c r="D28" s="22">
        <v>80</v>
      </c>
      <c r="E28" s="22">
        <v>2</v>
      </c>
    </row>
    <row r="29" spans="1:5" x14ac:dyDescent="0.2">
      <c r="A29" t="s">
        <v>213</v>
      </c>
      <c r="B29" s="22">
        <v>1</v>
      </c>
      <c r="C29" s="22" t="s">
        <v>17</v>
      </c>
      <c r="D29" s="22">
        <v>58</v>
      </c>
      <c r="E29" s="22">
        <v>0</v>
      </c>
    </row>
    <row r="30" spans="1:5" x14ac:dyDescent="0.2">
      <c r="A30" t="s">
        <v>30</v>
      </c>
      <c r="B30" s="22">
        <v>1</v>
      </c>
      <c r="C30" s="22" t="s">
        <v>29</v>
      </c>
      <c r="D30" s="22">
        <v>4</v>
      </c>
      <c r="E30" s="22">
        <v>0.9</v>
      </c>
    </row>
    <row r="31" spans="1:5" x14ac:dyDescent="0.2">
      <c r="A31" t="s">
        <v>68</v>
      </c>
      <c r="B31" s="22">
        <v>1</v>
      </c>
      <c r="C31" s="22" t="s">
        <v>69</v>
      </c>
      <c r="D31" s="22">
        <v>16</v>
      </c>
      <c r="E31" s="22">
        <v>4.2</v>
      </c>
    </row>
    <row r="32" spans="1:5" x14ac:dyDescent="0.2">
      <c r="A32" t="s">
        <v>212</v>
      </c>
      <c r="B32" s="22">
        <v>1</v>
      </c>
      <c r="C32" s="22" t="s">
        <v>63</v>
      </c>
      <c r="D32" s="22">
        <v>90</v>
      </c>
      <c r="E32" s="22">
        <v>15</v>
      </c>
    </row>
    <row r="33" spans="1:5" x14ac:dyDescent="0.2">
      <c r="A33" t="s">
        <v>75</v>
      </c>
      <c r="B33" s="22">
        <v>1</v>
      </c>
      <c r="C33" s="22" t="s">
        <v>17</v>
      </c>
      <c r="D33" s="22">
        <v>5</v>
      </c>
      <c r="E33" s="22">
        <v>1.1000000000000001</v>
      </c>
    </row>
  </sheetData>
  <hyperlinks>
    <hyperlink ref="B3" r:id="rId1" display="https://www.calorieking.com/us/en/" xr:uid="{394C2E20-4518-40AC-9278-DBB7120E922E}"/>
    <hyperlink ref="D3" r:id="rId2" display="http://www.fatsecret.com/" xr:uid="{97453169-5E43-4737-B99F-6206C81B8417}"/>
  </hyperlinks>
  <pageMargins left="0.7" right="0.7" top="0.75" bottom="0.75" header="0.3" footer="0.3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B8F55-7CB8-544C-B24C-05E31502F852}">
  <sheetPr codeName="Sheet19"/>
  <dimension ref="A1:G36"/>
  <sheetViews>
    <sheetView zoomScale="120" zoomScaleNormal="120" workbookViewId="0">
      <selection sqref="A1:B1"/>
    </sheetView>
  </sheetViews>
  <sheetFormatPr baseColWidth="10" defaultColWidth="11" defaultRowHeight="16" x14ac:dyDescent="0.2"/>
  <cols>
    <col min="3" max="3" width="18.6640625" customWidth="1"/>
    <col min="4" max="4" width="12.33203125" customWidth="1"/>
    <col min="5" max="5" width="8.6640625" customWidth="1"/>
  </cols>
  <sheetData>
    <row r="1" spans="1:7" ht="21" x14ac:dyDescent="0.25">
      <c r="A1" s="58" t="s">
        <v>88</v>
      </c>
      <c r="B1" s="58"/>
    </row>
    <row r="2" spans="1:7" x14ac:dyDescent="0.2">
      <c r="A2" s="16" t="s">
        <v>209</v>
      </c>
    </row>
    <row r="3" spans="1:7" ht="17" thickBot="1" x14ac:dyDescent="0.25">
      <c r="A3" s="16"/>
    </row>
    <row r="4" spans="1:7" ht="17" thickTop="1" x14ac:dyDescent="0.2">
      <c r="C4" s="38" t="s">
        <v>143</v>
      </c>
      <c r="F4" s="39">
        <f>SUBTOTAL(109,DietLog6[Calories])</f>
        <v>3677</v>
      </c>
      <c r="G4" s="37">
        <f>SUBTOTAL(109,DietLog6[Carbs])</f>
        <v>401.8</v>
      </c>
    </row>
    <row r="6" spans="1:7" x14ac:dyDescent="0.2">
      <c r="A6" s="30" t="s">
        <v>9</v>
      </c>
      <c r="B6" s="30" t="s">
        <v>26</v>
      </c>
      <c r="C6" s="30" t="s">
        <v>13</v>
      </c>
      <c r="D6" s="30" t="s">
        <v>27</v>
      </c>
      <c r="E6" s="59" t="s">
        <v>14</v>
      </c>
      <c r="F6" s="59" t="s">
        <v>15</v>
      </c>
      <c r="G6" s="59" t="s">
        <v>20</v>
      </c>
    </row>
    <row r="7" spans="1:7" x14ac:dyDescent="0.2">
      <c r="A7" s="46">
        <v>44562</v>
      </c>
      <c r="B7" s="42" t="s">
        <v>28</v>
      </c>
      <c r="C7" s="42" t="s">
        <v>61</v>
      </c>
      <c r="D7" s="43">
        <v>1</v>
      </c>
      <c r="E7" s="22" t="str">
        <f>VLOOKUP(DietLog6[[#This Row],[Item]],FoodList6[],3,FALSE)</f>
        <v>oz</v>
      </c>
      <c r="F7">
        <f>VLOOKUP(DietLog6[[#This Row],[Item]],FoodList6[],4,FALSE)*DietLog6[[#This Row],[Quantity]]</f>
        <v>14</v>
      </c>
      <c r="G7">
        <f>VLOOKUP(DietLog6[[#This Row],[Item]],FoodList6[],5,FALSE)*DietLog6[[#This Row],[Quantity]]</f>
        <v>3.2</v>
      </c>
    </row>
    <row r="8" spans="1:7" s="45" customFormat="1" ht="19" x14ac:dyDescent="0.25">
      <c r="A8" s="46">
        <v>44562</v>
      </c>
      <c r="B8" t="s">
        <v>28</v>
      </c>
      <c r="C8" t="s">
        <v>16</v>
      </c>
      <c r="D8" s="22">
        <v>1</v>
      </c>
      <c r="E8" s="22" t="str">
        <f>VLOOKUP(DietLog6[[#This Row],[Item]],FoodList6[],3,FALSE)</f>
        <v>oz</v>
      </c>
      <c r="F8">
        <f>VLOOKUP(DietLog6[[#This Row],[Item]],FoodList6[],4,FALSE)*DietLog6[[#This Row],[Quantity]]</f>
        <v>140</v>
      </c>
      <c r="G8">
        <f>VLOOKUP(DietLog6[[#This Row],[Item]],FoodList6[],5,FALSE)*DietLog6[[#This Row],[Quantity]]</f>
        <v>14.6</v>
      </c>
    </row>
    <row r="9" spans="1:7" x14ac:dyDescent="0.2">
      <c r="A9" s="46">
        <v>44562</v>
      </c>
      <c r="B9" t="s">
        <v>28</v>
      </c>
      <c r="C9" t="s">
        <v>30</v>
      </c>
      <c r="D9" s="22">
        <v>1</v>
      </c>
      <c r="E9" s="22" t="str">
        <f>VLOOKUP(DietLog6[[#This Row],[Item]],FoodList6[],3,FALSE)</f>
        <v>piece</v>
      </c>
      <c r="F9">
        <f>VLOOKUP(DietLog6[[#This Row],[Item]],FoodList6[],4,FALSE)*DietLog6[[#This Row],[Quantity]]</f>
        <v>4</v>
      </c>
      <c r="G9">
        <f>VLOOKUP(DietLog6[[#This Row],[Item]],FoodList6[],5,FALSE)*DietLog6[[#This Row],[Quantity]]</f>
        <v>0.9</v>
      </c>
    </row>
    <row r="10" spans="1:7" x14ac:dyDescent="0.2">
      <c r="A10" s="46">
        <v>44562</v>
      </c>
      <c r="B10" t="s">
        <v>28</v>
      </c>
      <c r="C10" t="s">
        <v>31</v>
      </c>
      <c r="D10" s="22">
        <v>3</v>
      </c>
      <c r="E10" s="22" t="str">
        <f>VLOOKUP(DietLog6[[#This Row],[Item]],FoodList6[],3,FALSE)</f>
        <v>oz</v>
      </c>
      <c r="F10">
        <f>VLOOKUP(DietLog6[[#This Row],[Item]],FoodList6[],4,FALSE)*DietLog6[[#This Row],[Quantity]]</f>
        <v>54</v>
      </c>
      <c r="G10">
        <f>VLOOKUP(DietLog6[[#This Row],[Item]],FoodList6[],5,FALSE)*DietLog6[[#This Row],[Quantity]]</f>
        <v>4.8000000000000007</v>
      </c>
    </row>
    <row r="11" spans="1:7" x14ac:dyDescent="0.2">
      <c r="A11" s="46">
        <v>44562</v>
      </c>
      <c r="B11" t="s">
        <v>28</v>
      </c>
      <c r="C11" t="s">
        <v>67</v>
      </c>
      <c r="D11" s="22">
        <v>6</v>
      </c>
      <c r="E11" s="22" t="str">
        <f>VLOOKUP(DietLog6[[#This Row],[Item]],FoodList6[],3,FALSE)</f>
        <v>oz</v>
      </c>
      <c r="F11">
        <f>VLOOKUP(DietLog6[[#This Row],[Item]],FoodList6[],4,FALSE)*DietLog6[[#This Row],[Quantity]]</f>
        <v>0</v>
      </c>
      <c r="G11">
        <f>VLOOKUP(DietLog6[[#This Row],[Item]],FoodList6[],5,FALSE)*DietLog6[[#This Row],[Quantity]]</f>
        <v>0</v>
      </c>
    </row>
    <row r="12" spans="1:7" x14ac:dyDescent="0.2">
      <c r="A12" s="46">
        <v>44562</v>
      </c>
      <c r="B12" t="s">
        <v>28</v>
      </c>
      <c r="C12" t="s">
        <v>68</v>
      </c>
      <c r="D12" s="22">
        <v>2</v>
      </c>
      <c r="E12" s="22" t="str">
        <f>VLOOKUP(DietLog6[[#This Row],[Item]],FoodList6[],3,FALSE)</f>
        <v>tsp</v>
      </c>
      <c r="F12">
        <f>VLOOKUP(DietLog6[[#This Row],[Item]],FoodList6[],4,FALSE)*DietLog6[[#This Row],[Quantity]]</f>
        <v>32</v>
      </c>
      <c r="G12">
        <f>VLOOKUP(DietLog6[[#This Row],[Item]],FoodList6[],5,FALSE)*DietLog6[[#This Row],[Quantity]]</f>
        <v>8.4</v>
      </c>
    </row>
    <row r="13" spans="1:7" x14ac:dyDescent="0.2">
      <c r="A13" s="46">
        <v>44562</v>
      </c>
      <c r="B13" t="s">
        <v>28</v>
      </c>
      <c r="C13" t="s">
        <v>31</v>
      </c>
      <c r="D13" s="22">
        <v>1</v>
      </c>
      <c r="E13" s="22" t="str">
        <f>VLOOKUP(DietLog6[[#This Row],[Item]],FoodList6[],3,FALSE)</f>
        <v>oz</v>
      </c>
      <c r="F13">
        <f>VLOOKUP(DietLog6[[#This Row],[Item]],FoodList6[],4,FALSE)*DietLog6[[#This Row],[Quantity]]</f>
        <v>18</v>
      </c>
      <c r="G13">
        <f>VLOOKUP(DietLog6[[#This Row],[Item]],FoodList6[],5,FALSE)*DietLog6[[#This Row],[Quantity]]</f>
        <v>1.6</v>
      </c>
    </row>
    <row r="14" spans="1:7" x14ac:dyDescent="0.2">
      <c r="A14" s="46">
        <v>44562</v>
      </c>
      <c r="B14" t="s">
        <v>82</v>
      </c>
      <c r="C14" t="s">
        <v>83</v>
      </c>
      <c r="D14" s="22">
        <v>1</v>
      </c>
      <c r="E14" s="22" t="str">
        <f>VLOOKUP(DietLog6[[#This Row],[Item]],FoodList6[],3,FALSE)</f>
        <v>serving</v>
      </c>
      <c r="F14">
        <f>VLOOKUP(DietLog6[[#This Row],[Item]],FoodList6[],4,FALSE)*DietLog6[[#This Row],[Quantity]]</f>
        <v>550</v>
      </c>
      <c r="G14">
        <f>VLOOKUP(DietLog6[[#This Row],[Item]],FoodList6[],5,FALSE)*DietLog6[[#This Row],[Quantity]]</f>
        <v>45</v>
      </c>
    </row>
    <row r="15" spans="1:7" x14ac:dyDescent="0.2">
      <c r="A15" s="46">
        <v>44562</v>
      </c>
      <c r="B15" t="s">
        <v>82</v>
      </c>
      <c r="C15" t="s">
        <v>84</v>
      </c>
      <c r="D15" s="22">
        <v>1</v>
      </c>
      <c r="E15" s="22" t="str">
        <f>VLOOKUP(DietLog6[[#This Row],[Item]],FoodList6[],3,FALSE)</f>
        <v>serving</v>
      </c>
      <c r="F15">
        <f>VLOOKUP(DietLog6[[#This Row],[Item]],FoodList6[],4,FALSE)*DietLog6[[#This Row],[Quantity]]</f>
        <v>421</v>
      </c>
      <c r="G15">
        <f>VLOOKUP(DietLog6[[#This Row],[Item]],FoodList6[],5,FALSE)*DietLog6[[#This Row],[Quantity]]</f>
        <v>51.5</v>
      </c>
    </row>
    <row r="16" spans="1:7" x14ac:dyDescent="0.2">
      <c r="A16" s="46">
        <v>44562</v>
      </c>
      <c r="B16" t="s">
        <v>82</v>
      </c>
      <c r="C16" t="s">
        <v>64</v>
      </c>
      <c r="D16" s="22">
        <v>1</v>
      </c>
      <c r="E16" s="22" t="str">
        <f>VLOOKUP(DietLog6[[#This Row],[Item]],FoodList6[],3,FALSE)</f>
        <v>serving</v>
      </c>
      <c r="F16">
        <f>VLOOKUP(DietLog6[[#This Row],[Item]],FoodList6[],4,FALSE)*DietLog6[[#This Row],[Quantity]]</f>
        <v>140</v>
      </c>
      <c r="G16">
        <f>VLOOKUP(DietLog6[[#This Row],[Item]],FoodList6[],5,FALSE)*DietLog6[[#This Row],[Quantity]]</f>
        <v>39</v>
      </c>
    </row>
    <row r="17" spans="1:7" x14ac:dyDescent="0.2">
      <c r="A17" s="46">
        <v>44562</v>
      </c>
      <c r="B17" t="s">
        <v>82</v>
      </c>
      <c r="C17" t="s">
        <v>66</v>
      </c>
      <c r="D17" s="22">
        <v>4</v>
      </c>
      <c r="E17" s="22" t="str">
        <f>VLOOKUP(DietLog6[[#This Row],[Item]],FoodList6[],3,FALSE)</f>
        <v>piece</v>
      </c>
      <c r="F17">
        <f>VLOOKUP(DietLog6[[#This Row],[Item]],FoodList6[],4,FALSE)*DietLog6[[#This Row],[Quantity]]</f>
        <v>280</v>
      </c>
      <c r="G17">
        <f>VLOOKUP(DietLog6[[#This Row],[Item]],FoodList6[],5,FALSE)*DietLog6[[#This Row],[Quantity]]</f>
        <v>42</v>
      </c>
    </row>
    <row r="18" spans="1:7" x14ac:dyDescent="0.2">
      <c r="A18" s="46">
        <v>44562</v>
      </c>
      <c r="B18" t="s">
        <v>85</v>
      </c>
      <c r="C18" t="s">
        <v>213</v>
      </c>
      <c r="D18" s="22">
        <v>5</v>
      </c>
      <c r="E18" s="22" t="str">
        <f>VLOOKUP(DietLog6[[#This Row],[Item]],FoodList6[],3,FALSE)</f>
        <v>oz</v>
      </c>
      <c r="F18">
        <f>VLOOKUP(DietLog6[[#This Row],[Item]],FoodList6[],4,FALSE)*DietLog6[[#This Row],[Quantity]]</f>
        <v>290</v>
      </c>
      <c r="G18">
        <f>VLOOKUP(DietLog6[[#This Row],[Item]],FoodList6[],5,FALSE)*DietLog6[[#This Row],[Quantity]]</f>
        <v>0</v>
      </c>
    </row>
    <row r="19" spans="1:7" x14ac:dyDescent="0.2">
      <c r="A19" s="46">
        <v>44562</v>
      </c>
      <c r="B19" t="s">
        <v>85</v>
      </c>
      <c r="C19" t="s">
        <v>86</v>
      </c>
      <c r="D19" s="22">
        <v>4</v>
      </c>
      <c r="E19" s="22" t="str">
        <f>VLOOKUP(DietLog6[[#This Row],[Item]],FoodList6[],3,FALSE)</f>
        <v>oz</v>
      </c>
      <c r="F19">
        <f>VLOOKUP(DietLog6[[#This Row],[Item]],FoodList6[],4,FALSE)*DietLog6[[#This Row],[Quantity]]</f>
        <v>40</v>
      </c>
      <c r="G19">
        <f>VLOOKUP(DietLog6[[#This Row],[Item]],FoodList6[],5,FALSE)*DietLog6[[#This Row],[Quantity]]</f>
        <v>8</v>
      </c>
    </row>
    <row r="20" spans="1:7" x14ac:dyDescent="0.2">
      <c r="A20" s="46">
        <v>44562</v>
      </c>
      <c r="B20" t="s">
        <v>85</v>
      </c>
      <c r="C20" t="s">
        <v>65</v>
      </c>
      <c r="D20" s="22">
        <v>3</v>
      </c>
      <c r="E20" s="22" t="str">
        <f>VLOOKUP(DietLog6[[#This Row],[Item]],FoodList6[],3,FALSE)</f>
        <v>oz</v>
      </c>
      <c r="F20">
        <f>VLOOKUP(DietLog6[[#This Row],[Item]],FoodList6[],4,FALSE)*DietLog6[[#This Row],[Quantity]]</f>
        <v>111</v>
      </c>
      <c r="G20">
        <f>VLOOKUP(DietLog6[[#This Row],[Item]],FoodList6[],5,FALSE)*DietLog6[[#This Row],[Quantity]]</f>
        <v>24.299999999999997</v>
      </c>
    </row>
    <row r="21" spans="1:7" x14ac:dyDescent="0.2">
      <c r="A21" s="46">
        <v>44563</v>
      </c>
      <c r="B21" t="s">
        <v>85</v>
      </c>
      <c r="C21" t="s">
        <v>211</v>
      </c>
      <c r="D21" s="22">
        <v>2</v>
      </c>
      <c r="E21" s="22" t="str">
        <f>VLOOKUP(DietLog6[[#This Row],[Item]],FoodList6[],3,FALSE)</f>
        <v>oz</v>
      </c>
      <c r="F21">
        <f>VLOOKUP(DietLog6[[#This Row],[Item]],FoodList6[],4,FALSE)*DietLog6[[#This Row],[Quantity]]</f>
        <v>126</v>
      </c>
      <c r="G21">
        <f>VLOOKUP(DietLog6[[#This Row],[Item]],FoodList6[],5,FALSE)*DietLog6[[#This Row],[Quantity]]</f>
        <v>10.6</v>
      </c>
    </row>
    <row r="22" spans="1:7" x14ac:dyDescent="0.2">
      <c r="A22" s="46">
        <v>44563</v>
      </c>
      <c r="B22" t="s">
        <v>28</v>
      </c>
      <c r="C22" t="s">
        <v>73</v>
      </c>
      <c r="D22" s="22">
        <v>2</v>
      </c>
      <c r="E22" s="22" t="str">
        <f>VLOOKUP(DietLog6[[#This Row],[Item]],FoodList6[],3,FALSE)</f>
        <v>piece</v>
      </c>
      <c r="F22">
        <f>VLOOKUP(DietLog6[[#This Row],[Item]],FoodList6[],4,FALSE)*DietLog6[[#This Row],[Quantity]]</f>
        <v>142</v>
      </c>
      <c r="G22">
        <f>VLOOKUP(DietLog6[[#This Row],[Item]],FoodList6[],5,FALSE)*DietLog6[[#This Row],[Quantity]]</f>
        <v>0.8</v>
      </c>
    </row>
    <row r="23" spans="1:7" x14ac:dyDescent="0.2">
      <c r="A23" s="46">
        <v>44563</v>
      </c>
      <c r="B23" t="s">
        <v>28</v>
      </c>
      <c r="C23" t="s">
        <v>74</v>
      </c>
      <c r="D23" s="22">
        <v>1</v>
      </c>
      <c r="E23" s="22" t="str">
        <f>VLOOKUP(DietLog6[[#This Row],[Item]],FoodList6[],3,FALSE)</f>
        <v>tbsp</v>
      </c>
      <c r="F23">
        <f>VLOOKUP(DietLog6[[#This Row],[Item]],FoodList6[],4,FALSE)*DietLog6[[#This Row],[Quantity]]</f>
        <v>120</v>
      </c>
      <c r="G23">
        <f>VLOOKUP(DietLog6[[#This Row],[Item]],FoodList6[],5,FALSE)*DietLog6[[#This Row],[Quantity]]</f>
        <v>0</v>
      </c>
    </row>
    <row r="24" spans="1:7" x14ac:dyDescent="0.2">
      <c r="A24" s="46">
        <v>44563</v>
      </c>
      <c r="B24" t="s">
        <v>28</v>
      </c>
      <c r="C24" t="s">
        <v>61</v>
      </c>
      <c r="D24" s="22">
        <v>4</v>
      </c>
      <c r="E24" s="22" t="str">
        <f>VLOOKUP(DietLog6[[#This Row],[Item]],FoodList6[],3,FALSE)</f>
        <v>oz</v>
      </c>
      <c r="F24">
        <f>VLOOKUP(DietLog6[[#This Row],[Item]],FoodList6[],4,FALSE)*DietLog6[[#This Row],[Quantity]]</f>
        <v>56</v>
      </c>
      <c r="G24">
        <f>VLOOKUP(DietLog6[[#This Row],[Item]],FoodList6[],5,FALSE)*DietLog6[[#This Row],[Quantity]]</f>
        <v>12.8</v>
      </c>
    </row>
    <row r="25" spans="1:7" x14ac:dyDescent="0.2">
      <c r="A25" s="46">
        <v>44563</v>
      </c>
      <c r="B25" t="s">
        <v>28</v>
      </c>
      <c r="C25" t="s">
        <v>67</v>
      </c>
      <c r="D25" s="22">
        <v>6</v>
      </c>
      <c r="E25" s="22" t="str">
        <f>VLOOKUP(DietLog6[[#This Row],[Item]],FoodList6[],3,FALSE)</f>
        <v>oz</v>
      </c>
      <c r="F25">
        <f>VLOOKUP(DietLog6[[#This Row],[Item]],FoodList6[],4,FALSE)*DietLog6[[#This Row],[Quantity]]</f>
        <v>0</v>
      </c>
      <c r="G25">
        <f>VLOOKUP(DietLog6[[#This Row],[Item]],FoodList6[],5,FALSE)*DietLog6[[#This Row],[Quantity]]</f>
        <v>0</v>
      </c>
    </row>
    <row r="26" spans="1:7" x14ac:dyDescent="0.2">
      <c r="A26" s="46">
        <v>44563</v>
      </c>
      <c r="B26" t="s">
        <v>28</v>
      </c>
      <c r="C26" t="s">
        <v>68</v>
      </c>
      <c r="D26" s="22">
        <v>2</v>
      </c>
      <c r="E26" s="22" t="str">
        <f>VLOOKUP(DietLog6[[#This Row],[Item]],FoodList6[],3,FALSE)</f>
        <v>tsp</v>
      </c>
      <c r="F26">
        <f>VLOOKUP(DietLog6[[#This Row],[Item]],FoodList6[],4,FALSE)*DietLog6[[#This Row],[Quantity]]</f>
        <v>32</v>
      </c>
      <c r="G26">
        <f>VLOOKUP(DietLog6[[#This Row],[Item]],FoodList6[],5,FALSE)*DietLog6[[#This Row],[Quantity]]</f>
        <v>8.4</v>
      </c>
    </row>
    <row r="27" spans="1:7" x14ac:dyDescent="0.2">
      <c r="A27" s="46">
        <v>44563</v>
      </c>
      <c r="B27" t="s">
        <v>28</v>
      </c>
      <c r="C27" t="s">
        <v>31</v>
      </c>
      <c r="D27" s="22">
        <v>1</v>
      </c>
      <c r="E27" s="22" t="str">
        <f>VLOOKUP(DietLog6[[#This Row],[Item]],FoodList6[],3,FALSE)</f>
        <v>oz</v>
      </c>
      <c r="F27">
        <f>VLOOKUP(DietLog6[[#This Row],[Item]],FoodList6[],4,FALSE)*DietLog6[[#This Row],[Quantity]]</f>
        <v>18</v>
      </c>
      <c r="G27">
        <f>VLOOKUP(DietLog6[[#This Row],[Item]],FoodList6[],5,FALSE)*DietLog6[[#This Row],[Quantity]]</f>
        <v>1.6</v>
      </c>
    </row>
    <row r="28" spans="1:7" x14ac:dyDescent="0.2">
      <c r="A28" s="46">
        <v>44563</v>
      </c>
      <c r="B28" t="s">
        <v>82</v>
      </c>
      <c r="C28" t="s">
        <v>212</v>
      </c>
      <c r="D28" s="22">
        <v>1</v>
      </c>
      <c r="E28" s="22" t="str">
        <f>VLOOKUP(DietLog6[[#This Row],[Item]],FoodList6[],3,FALSE)</f>
        <v>serving</v>
      </c>
      <c r="F28">
        <f>VLOOKUP(DietLog6[[#This Row],[Item]],FoodList6[],4,FALSE)*DietLog6[[#This Row],[Quantity]]</f>
        <v>90</v>
      </c>
      <c r="G28">
        <f>VLOOKUP(DietLog6[[#This Row],[Item]],FoodList6[],5,FALSE)*DietLog6[[#This Row],[Quantity]]</f>
        <v>15</v>
      </c>
    </row>
    <row r="29" spans="1:7" x14ac:dyDescent="0.2">
      <c r="A29" s="46">
        <v>44563</v>
      </c>
      <c r="B29" t="s">
        <v>82</v>
      </c>
      <c r="C29" t="s">
        <v>76</v>
      </c>
      <c r="D29" s="22">
        <v>2</v>
      </c>
      <c r="E29" s="22" t="str">
        <f>VLOOKUP(DietLog6[[#This Row],[Item]],FoodList6[],3,FALSE)</f>
        <v>piece</v>
      </c>
      <c r="F29">
        <f>VLOOKUP(DietLog6[[#This Row],[Item]],FoodList6[],4,FALSE)*DietLog6[[#This Row],[Quantity]]</f>
        <v>190</v>
      </c>
      <c r="G29">
        <f>VLOOKUP(DietLog6[[#This Row],[Item]],FoodList6[],5,FALSE)*DietLog6[[#This Row],[Quantity]]</f>
        <v>29</v>
      </c>
    </row>
    <row r="30" spans="1:7" x14ac:dyDescent="0.2">
      <c r="A30" s="46">
        <v>44563</v>
      </c>
      <c r="B30" t="s">
        <v>82</v>
      </c>
      <c r="C30" t="s">
        <v>70</v>
      </c>
      <c r="D30" s="22">
        <v>12</v>
      </c>
      <c r="E30" s="22" t="str">
        <f>VLOOKUP(DietLog6[[#This Row],[Item]],FoodList6[],3,FALSE)</f>
        <v>oz</v>
      </c>
      <c r="F30">
        <f>VLOOKUP(DietLog6[[#This Row],[Item]],FoodList6[],4,FALSE)*DietLog6[[#This Row],[Quantity]]</f>
        <v>0</v>
      </c>
      <c r="G30">
        <f>VLOOKUP(DietLog6[[#This Row],[Item]],FoodList6[],5,FALSE)*DietLog6[[#This Row],[Quantity]]</f>
        <v>0</v>
      </c>
    </row>
    <row r="31" spans="1:7" x14ac:dyDescent="0.2">
      <c r="A31" s="46">
        <v>44563</v>
      </c>
      <c r="B31" t="s">
        <v>82</v>
      </c>
      <c r="C31" t="s">
        <v>66</v>
      </c>
      <c r="D31" s="22">
        <v>4</v>
      </c>
      <c r="E31" s="22" t="str">
        <f>VLOOKUP(DietLog6[[#This Row],[Item]],FoodList6[],3,FALSE)</f>
        <v>piece</v>
      </c>
      <c r="F31">
        <f>VLOOKUP(DietLog6[[#This Row],[Item]],FoodList6[],4,FALSE)*DietLog6[[#This Row],[Quantity]]</f>
        <v>280</v>
      </c>
      <c r="G31">
        <f>VLOOKUP(DietLog6[[#This Row],[Item]],FoodList6[],5,FALSE)*DietLog6[[#This Row],[Quantity]]</f>
        <v>42</v>
      </c>
    </row>
    <row r="32" spans="1:7" x14ac:dyDescent="0.2">
      <c r="A32" s="46">
        <v>44563</v>
      </c>
      <c r="B32" t="s">
        <v>85</v>
      </c>
      <c r="C32" t="s">
        <v>80</v>
      </c>
      <c r="D32" s="22">
        <v>5</v>
      </c>
      <c r="E32" s="22" t="str">
        <f>VLOOKUP(DietLog6[[#This Row],[Item]],FoodList6[],3,FALSE)</f>
        <v>oz</v>
      </c>
      <c r="F32">
        <f>VLOOKUP(DietLog6[[#This Row],[Item]],FoodList6[],4,FALSE)*DietLog6[[#This Row],[Quantity]]</f>
        <v>280</v>
      </c>
      <c r="G32">
        <f>VLOOKUP(DietLog6[[#This Row],[Item]],FoodList6[],5,FALSE)*DietLog6[[#This Row],[Quantity]]</f>
        <v>0</v>
      </c>
    </row>
    <row r="33" spans="1:7" x14ac:dyDescent="0.2">
      <c r="A33" s="46">
        <v>44563</v>
      </c>
      <c r="B33" t="s">
        <v>85</v>
      </c>
      <c r="C33" t="s">
        <v>75</v>
      </c>
      <c r="D33" s="22">
        <v>3</v>
      </c>
      <c r="E33" s="22" t="str">
        <f>VLOOKUP(DietLog6[[#This Row],[Item]],FoodList6[],3,FALSE)</f>
        <v>oz</v>
      </c>
      <c r="F33">
        <f>VLOOKUP(DietLog6[[#This Row],[Item]],FoodList6[],4,FALSE)*DietLog6[[#This Row],[Quantity]]</f>
        <v>15</v>
      </c>
      <c r="G33">
        <f>VLOOKUP(DietLog6[[#This Row],[Item]],FoodList6[],5,FALSE)*DietLog6[[#This Row],[Quantity]]</f>
        <v>3.3000000000000003</v>
      </c>
    </row>
    <row r="34" spans="1:7" x14ac:dyDescent="0.2">
      <c r="A34" s="46">
        <v>44563</v>
      </c>
      <c r="B34" t="s">
        <v>85</v>
      </c>
      <c r="C34" t="s">
        <v>81</v>
      </c>
      <c r="D34" s="22">
        <v>4</v>
      </c>
      <c r="E34" s="22" t="str">
        <f>VLOOKUP(DietLog6[[#This Row],[Item]],FoodList6[],3,FALSE)</f>
        <v>oz</v>
      </c>
      <c r="F34">
        <f>VLOOKUP(DietLog6[[#This Row],[Item]],FoodList6[],4,FALSE)*DietLog6[[#This Row],[Quantity]]</f>
        <v>108</v>
      </c>
      <c r="G34">
        <f>VLOOKUP(DietLog6[[#This Row],[Item]],FoodList6[],5,FALSE)*DietLog6[[#This Row],[Quantity]]</f>
        <v>24.4</v>
      </c>
    </row>
    <row r="35" spans="1:7" x14ac:dyDescent="0.2">
      <c r="A35" s="46">
        <v>44563</v>
      </c>
      <c r="B35" t="s">
        <v>85</v>
      </c>
      <c r="C35" t="s">
        <v>211</v>
      </c>
      <c r="D35" s="22">
        <v>2</v>
      </c>
      <c r="E35" s="22" t="str">
        <f>VLOOKUP(DietLog6[[#This Row],[Item]],FoodList6[],3,FALSE)</f>
        <v>oz</v>
      </c>
      <c r="F35">
        <f>VLOOKUP(DietLog6[[#This Row],[Item]],FoodList6[],4,FALSE)*DietLog6[[#This Row],[Quantity]]</f>
        <v>126</v>
      </c>
      <c r="G35">
        <f>VLOOKUP(DietLog6[[#This Row],[Item]],FoodList6[],5,FALSE)*DietLog6[[#This Row],[Quantity]]</f>
        <v>10.6</v>
      </c>
    </row>
    <row r="36" spans="1:7" x14ac:dyDescent="0.2">
      <c r="A36" s="22" t="s">
        <v>7</v>
      </c>
      <c r="D36" s="22"/>
      <c r="E36" s="22"/>
      <c r="F36">
        <f>SUBTOTAL(109,DietLog6[Calories])</f>
        <v>3677</v>
      </c>
      <c r="G36">
        <f>SUBTOTAL(109,DietLog6[Carbs])</f>
        <v>401.8</v>
      </c>
    </row>
  </sheetData>
  <mergeCells count="1">
    <mergeCell ref="A1:B1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6B077-D427-E74A-ACE9-A2436350F582}">
  <sheetPr codeName="Sheet2"/>
  <dimension ref="A1:B23"/>
  <sheetViews>
    <sheetView zoomScale="120" zoomScaleNormal="120" workbookViewId="0">
      <selection sqref="A1:B1"/>
    </sheetView>
  </sheetViews>
  <sheetFormatPr baseColWidth="10" defaultColWidth="11" defaultRowHeight="16" x14ac:dyDescent="0.2"/>
  <sheetData>
    <row r="1" spans="1:2" ht="21" x14ac:dyDescent="0.25">
      <c r="A1" s="58" t="s">
        <v>144</v>
      </c>
      <c r="B1" s="58"/>
    </row>
    <row r="3" spans="1:2" x14ac:dyDescent="0.2">
      <c r="A3" t="s">
        <v>145</v>
      </c>
    </row>
    <row r="4" spans="1:2" x14ac:dyDescent="0.2">
      <c r="A4" t="s">
        <v>146</v>
      </c>
    </row>
    <row r="5" spans="1:2" x14ac:dyDescent="0.2">
      <c r="A5" t="s">
        <v>162</v>
      </c>
    </row>
    <row r="7" spans="1:2" x14ac:dyDescent="0.2">
      <c r="A7" t="s">
        <v>147</v>
      </c>
    </row>
    <row r="8" spans="1:2" x14ac:dyDescent="0.2">
      <c r="A8" t="s">
        <v>148</v>
      </c>
    </row>
    <row r="9" spans="1:2" x14ac:dyDescent="0.2">
      <c r="A9" t="s">
        <v>149</v>
      </c>
    </row>
    <row r="10" spans="1:2" x14ac:dyDescent="0.2">
      <c r="A10" t="s">
        <v>150</v>
      </c>
    </row>
    <row r="12" spans="1:2" x14ac:dyDescent="0.2">
      <c r="A12" s="20" t="s">
        <v>157</v>
      </c>
    </row>
    <row r="13" spans="1:2" x14ac:dyDescent="0.2">
      <c r="A13" s="36" t="s">
        <v>151</v>
      </c>
    </row>
    <row r="14" spans="1:2" x14ac:dyDescent="0.2">
      <c r="A14" s="36" t="s">
        <v>153</v>
      </c>
    </row>
    <row r="15" spans="1:2" x14ac:dyDescent="0.2">
      <c r="A15" s="36" t="s">
        <v>152</v>
      </c>
    </row>
    <row r="16" spans="1:2" x14ac:dyDescent="0.2">
      <c r="A16" s="36" t="s">
        <v>154</v>
      </c>
    </row>
    <row r="17" spans="1:1" x14ac:dyDescent="0.2">
      <c r="A17" s="36" t="s">
        <v>155</v>
      </c>
    </row>
    <row r="19" spans="1:1" x14ac:dyDescent="0.2">
      <c r="A19" s="20" t="s">
        <v>156</v>
      </c>
    </row>
    <row r="20" spans="1:1" x14ac:dyDescent="0.2">
      <c r="A20" s="36" t="s">
        <v>158</v>
      </c>
    </row>
    <row r="21" spans="1:1" x14ac:dyDescent="0.2">
      <c r="A21" s="36" t="s">
        <v>159</v>
      </c>
    </row>
    <row r="22" spans="1:1" x14ac:dyDescent="0.2">
      <c r="A22" s="36" t="s">
        <v>160</v>
      </c>
    </row>
    <row r="23" spans="1:1" x14ac:dyDescent="0.2">
      <c r="A23" s="36" t="s">
        <v>161</v>
      </c>
    </row>
  </sheetData>
  <mergeCells count="1">
    <mergeCell ref="A1:B1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BF12-729D-2645-BAC2-2420C5B3121F}">
  <sheetPr codeName="Sheet20"/>
  <dimension ref="A1:E33"/>
  <sheetViews>
    <sheetView zoomScale="120" zoomScaleNormal="120" workbookViewId="0"/>
  </sheetViews>
  <sheetFormatPr baseColWidth="10" defaultColWidth="11" defaultRowHeight="16" x14ac:dyDescent="0.2"/>
  <cols>
    <col min="1" max="1" width="21.6640625" customWidth="1"/>
    <col min="3" max="3" width="10" customWidth="1"/>
  </cols>
  <sheetData>
    <row r="1" spans="1:5" ht="21" x14ac:dyDescent="0.25">
      <c r="A1" s="23" t="s">
        <v>87</v>
      </c>
      <c r="B1" s="23"/>
    </row>
    <row r="2" spans="1:5" x14ac:dyDescent="0.2">
      <c r="A2" s="16" t="s">
        <v>89</v>
      </c>
    </row>
    <row r="3" spans="1:5" x14ac:dyDescent="0.2">
      <c r="A3" s="16" t="s">
        <v>207</v>
      </c>
      <c r="B3" s="32" t="s">
        <v>56</v>
      </c>
      <c r="D3" s="32" t="s">
        <v>206</v>
      </c>
    </row>
    <row r="4" spans="1:5" ht="17" thickBot="1" x14ac:dyDescent="0.25"/>
    <row r="5" spans="1:5" ht="17" thickTop="1" x14ac:dyDescent="0.2">
      <c r="D5" s="38" t="s">
        <v>210</v>
      </c>
      <c r="E5" s="51">
        <f>SUBTOTAL(103,FoodList6[Item])</f>
        <v>26</v>
      </c>
    </row>
    <row r="7" spans="1:5" x14ac:dyDescent="0.2">
      <c r="A7" t="s">
        <v>13</v>
      </c>
      <c r="B7" s="22" t="s">
        <v>8</v>
      </c>
      <c r="C7" s="22" t="s">
        <v>14</v>
      </c>
      <c r="D7" s="22" t="s">
        <v>15</v>
      </c>
      <c r="E7" s="22" t="s">
        <v>20</v>
      </c>
    </row>
    <row r="8" spans="1:5" x14ac:dyDescent="0.2">
      <c r="A8" t="s">
        <v>72</v>
      </c>
      <c r="B8" s="22">
        <v>1</v>
      </c>
      <c r="C8" s="22" t="s">
        <v>29</v>
      </c>
      <c r="D8" s="22">
        <v>105</v>
      </c>
      <c r="E8" s="22">
        <v>27</v>
      </c>
    </row>
    <row r="9" spans="1:5" x14ac:dyDescent="0.2">
      <c r="A9" t="s">
        <v>83</v>
      </c>
      <c r="B9" s="22">
        <v>1</v>
      </c>
      <c r="C9" s="22" t="s">
        <v>63</v>
      </c>
      <c r="D9" s="22">
        <v>550</v>
      </c>
      <c r="E9" s="22">
        <v>45</v>
      </c>
    </row>
    <row r="10" spans="1:5" x14ac:dyDescent="0.2">
      <c r="A10" t="s">
        <v>86</v>
      </c>
      <c r="B10" s="22">
        <v>1</v>
      </c>
      <c r="C10" s="22" t="s">
        <v>17</v>
      </c>
      <c r="D10" s="22">
        <v>10</v>
      </c>
      <c r="E10" s="22">
        <v>2</v>
      </c>
    </row>
    <row r="11" spans="1:5" x14ac:dyDescent="0.2">
      <c r="A11" t="s">
        <v>78</v>
      </c>
      <c r="B11" s="22">
        <v>1</v>
      </c>
      <c r="C11" s="22" t="s">
        <v>79</v>
      </c>
      <c r="D11" s="22">
        <v>102</v>
      </c>
      <c r="E11" s="22">
        <v>0</v>
      </c>
    </row>
    <row r="12" spans="1:5" x14ac:dyDescent="0.2">
      <c r="A12" t="s">
        <v>80</v>
      </c>
      <c r="B12" s="22">
        <v>1</v>
      </c>
      <c r="C12" s="22" t="s">
        <v>17</v>
      </c>
      <c r="D12" s="22">
        <v>56</v>
      </c>
      <c r="E12" s="22">
        <v>0</v>
      </c>
    </row>
    <row r="13" spans="1:5" x14ac:dyDescent="0.2">
      <c r="A13" t="s">
        <v>64</v>
      </c>
      <c r="B13" s="22">
        <v>1</v>
      </c>
      <c r="C13" s="22" t="s">
        <v>63</v>
      </c>
      <c r="D13" s="22">
        <v>140</v>
      </c>
      <c r="E13" s="22">
        <v>39</v>
      </c>
    </row>
    <row r="14" spans="1:5" x14ac:dyDescent="0.2">
      <c r="A14" t="s">
        <v>67</v>
      </c>
      <c r="B14" s="22">
        <v>1</v>
      </c>
      <c r="C14" s="22" t="s">
        <v>17</v>
      </c>
      <c r="D14" s="22">
        <v>0</v>
      </c>
      <c r="E14" s="22">
        <v>0</v>
      </c>
    </row>
    <row r="15" spans="1:5" x14ac:dyDescent="0.2">
      <c r="A15" t="s">
        <v>70</v>
      </c>
      <c r="B15" s="22">
        <v>1</v>
      </c>
      <c r="C15" s="22" t="s">
        <v>17</v>
      </c>
      <c r="D15" s="22">
        <v>0</v>
      </c>
      <c r="E15" s="22">
        <v>0</v>
      </c>
    </row>
    <row r="16" spans="1:5" x14ac:dyDescent="0.2">
      <c r="A16" t="s">
        <v>73</v>
      </c>
      <c r="B16" s="22">
        <v>1</v>
      </c>
      <c r="C16" s="22" t="s">
        <v>29</v>
      </c>
      <c r="D16" s="22">
        <v>71</v>
      </c>
      <c r="E16" s="22">
        <v>0.4</v>
      </c>
    </row>
    <row r="17" spans="1:5" x14ac:dyDescent="0.2">
      <c r="A17" t="s">
        <v>62</v>
      </c>
      <c r="B17" s="22">
        <v>1</v>
      </c>
      <c r="C17" s="22" t="s">
        <v>63</v>
      </c>
      <c r="D17" s="22">
        <v>421</v>
      </c>
      <c r="E17" s="22">
        <v>51.5</v>
      </c>
    </row>
    <row r="18" spans="1:5" x14ac:dyDescent="0.2">
      <c r="A18" t="s">
        <v>16</v>
      </c>
      <c r="B18" s="22">
        <v>1</v>
      </c>
      <c r="C18" s="22" t="s">
        <v>17</v>
      </c>
      <c r="D18" s="22">
        <v>140</v>
      </c>
      <c r="E18" s="22">
        <v>14.6</v>
      </c>
    </row>
    <row r="19" spans="1:5" x14ac:dyDescent="0.2">
      <c r="A19" t="s">
        <v>76</v>
      </c>
      <c r="B19" s="22">
        <v>1</v>
      </c>
      <c r="C19" s="22" t="s">
        <v>29</v>
      </c>
      <c r="D19" s="22">
        <v>95</v>
      </c>
      <c r="E19" s="22">
        <v>14.5</v>
      </c>
    </row>
    <row r="20" spans="1:5" x14ac:dyDescent="0.2">
      <c r="A20" t="s">
        <v>211</v>
      </c>
      <c r="B20" s="22">
        <v>1</v>
      </c>
      <c r="C20" s="22" t="s">
        <v>17</v>
      </c>
      <c r="D20" s="22">
        <v>63</v>
      </c>
      <c r="E20" s="22">
        <v>5.3</v>
      </c>
    </row>
    <row r="21" spans="1:5" x14ac:dyDescent="0.2">
      <c r="A21" t="s">
        <v>31</v>
      </c>
      <c r="B21" s="22">
        <v>1</v>
      </c>
      <c r="C21" s="22" t="s">
        <v>17</v>
      </c>
      <c r="D21" s="22">
        <v>18</v>
      </c>
      <c r="E21" s="22">
        <v>1.6</v>
      </c>
    </row>
    <row r="22" spans="1:5" x14ac:dyDescent="0.2">
      <c r="A22" t="s">
        <v>74</v>
      </c>
      <c r="B22" s="22">
        <v>1</v>
      </c>
      <c r="C22" s="22" t="s">
        <v>79</v>
      </c>
      <c r="D22" s="22">
        <v>120</v>
      </c>
      <c r="E22" s="22">
        <v>0</v>
      </c>
    </row>
    <row r="23" spans="1:5" x14ac:dyDescent="0.2">
      <c r="A23" t="s">
        <v>61</v>
      </c>
      <c r="B23" s="22">
        <v>1</v>
      </c>
      <c r="C23" s="22" t="s">
        <v>17</v>
      </c>
      <c r="D23" s="22">
        <v>14</v>
      </c>
      <c r="E23" s="22">
        <v>3.2</v>
      </c>
    </row>
    <row r="24" spans="1:5" x14ac:dyDescent="0.2">
      <c r="A24" t="s">
        <v>66</v>
      </c>
      <c r="B24" s="22">
        <v>1</v>
      </c>
      <c r="C24" s="22" t="s">
        <v>29</v>
      </c>
      <c r="D24" s="22">
        <v>70</v>
      </c>
      <c r="E24" s="22">
        <v>10.5</v>
      </c>
    </row>
    <row r="25" spans="1:5" x14ac:dyDescent="0.2">
      <c r="A25" t="s">
        <v>77</v>
      </c>
      <c r="B25" s="22">
        <v>1</v>
      </c>
      <c r="C25" s="22" t="s">
        <v>17</v>
      </c>
      <c r="D25" s="22">
        <v>22</v>
      </c>
      <c r="E25" s="22">
        <v>4</v>
      </c>
    </row>
    <row r="26" spans="1:5" x14ac:dyDescent="0.2">
      <c r="A26" t="s">
        <v>81</v>
      </c>
      <c r="B26" s="22">
        <v>1</v>
      </c>
      <c r="C26" s="22" t="s">
        <v>17</v>
      </c>
      <c r="D26" s="22">
        <v>27</v>
      </c>
      <c r="E26" s="22">
        <v>6.1</v>
      </c>
    </row>
    <row r="27" spans="1:5" x14ac:dyDescent="0.2">
      <c r="A27" t="s">
        <v>65</v>
      </c>
      <c r="B27" s="22">
        <v>1</v>
      </c>
      <c r="C27" s="22" t="s">
        <v>17</v>
      </c>
      <c r="D27" s="22">
        <v>37</v>
      </c>
      <c r="E27" s="22">
        <v>8.1</v>
      </c>
    </row>
    <row r="28" spans="1:5" x14ac:dyDescent="0.2">
      <c r="A28" t="s">
        <v>71</v>
      </c>
      <c r="B28" s="22">
        <v>1</v>
      </c>
      <c r="C28" s="22" t="s">
        <v>63</v>
      </c>
      <c r="D28" s="22">
        <v>80</v>
      </c>
      <c r="E28" s="22">
        <v>2</v>
      </c>
    </row>
    <row r="29" spans="1:5" x14ac:dyDescent="0.2">
      <c r="A29" t="s">
        <v>213</v>
      </c>
      <c r="B29" s="22">
        <v>1</v>
      </c>
      <c r="C29" s="22" t="s">
        <v>17</v>
      </c>
      <c r="D29" s="22">
        <v>58</v>
      </c>
      <c r="E29" s="22">
        <v>0</v>
      </c>
    </row>
    <row r="30" spans="1:5" x14ac:dyDescent="0.2">
      <c r="A30" t="s">
        <v>30</v>
      </c>
      <c r="B30" s="22">
        <v>1</v>
      </c>
      <c r="C30" s="22" t="s">
        <v>29</v>
      </c>
      <c r="D30" s="22">
        <v>4</v>
      </c>
      <c r="E30" s="22">
        <v>0.9</v>
      </c>
    </row>
    <row r="31" spans="1:5" x14ac:dyDescent="0.2">
      <c r="A31" t="s">
        <v>68</v>
      </c>
      <c r="B31" s="22">
        <v>1</v>
      </c>
      <c r="C31" s="22" t="s">
        <v>69</v>
      </c>
      <c r="D31" s="22">
        <v>16</v>
      </c>
      <c r="E31" s="22">
        <v>4.2</v>
      </c>
    </row>
    <row r="32" spans="1:5" x14ac:dyDescent="0.2">
      <c r="A32" t="s">
        <v>212</v>
      </c>
      <c r="B32" s="22">
        <v>1</v>
      </c>
      <c r="C32" s="22" t="s">
        <v>63</v>
      </c>
      <c r="D32" s="22">
        <v>90</v>
      </c>
      <c r="E32" s="22">
        <v>15</v>
      </c>
    </row>
    <row r="33" spans="1:5" x14ac:dyDescent="0.2">
      <c r="A33" t="s">
        <v>75</v>
      </c>
      <c r="B33" s="22">
        <v>1</v>
      </c>
      <c r="C33" s="22" t="s">
        <v>17</v>
      </c>
      <c r="D33" s="22">
        <v>5</v>
      </c>
      <c r="E33" s="22">
        <v>1.1000000000000001</v>
      </c>
    </row>
  </sheetData>
  <hyperlinks>
    <hyperlink ref="B3" r:id="rId1" display="https://www.calorieking.com/us/en/" xr:uid="{90C77822-C883-4383-903F-A414F7724F26}"/>
    <hyperlink ref="D3" r:id="rId2" display="http://www.fatsecret.com/" xr:uid="{5D736888-F12C-47F9-ADAB-7FE2FF677D79}"/>
  </hyperlinks>
  <pageMargins left="0.7" right="0.7" top="0.75" bottom="0.75" header="0.3" footer="0.3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5BC83-5D9A-364B-9211-2C03F5835A53}">
  <sheetPr codeName="Sheet3"/>
  <dimension ref="A1:E6"/>
  <sheetViews>
    <sheetView zoomScale="120" zoomScaleNormal="120" workbookViewId="0">
      <selection sqref="A1:B1"/>
    </sheetView>
  </sheetViews>
  <sheetFormatPr baseColWidth="10" defaultColWidth="11" defaultRowHeight="16" x14ac:dyDescent="0.2"/>
  <sheetData>
    <row r="1" spans="1:5" ht="21" x14ac:dyDescent="0.25">
      <c r="A1" s="58" t="s">
        <v>32</v>
      </c>
      <c r="B1" s="58"/>
    </row>
    <row r="2" spans="1:5" x14ac:dyDescent="0.2">
      <c r="A2" s="16" t="s">
        <v>33</v>
      </c>
    </row>
    <row r="3" spans="1:5" x14ac:dyDescent="0.2">
      <c r="A3" s="16" t="s">
        <v>57</v>
      </c>
    </row>
    <row r="4" spans="1:5" x14ac:dyDescent="0.2">
      <c r="A4" s="33" t="s">
        <v>55</v>
      </c>
      <c r="C4" s="32" t="s">
        <v>56</v>
      </c>
      <c r="E4" s="32" t="s">
        <v>206</v>
      </c>
    </row>
    <row r="5" spans="1:5" x14ac:dyDescent="0.2">
      <c r="A5" s="16" t="s">
        <v>164</v>
      </c>
    </row>
    <row r="6" spans="1:5" x14ac:dyDescent="0.2">
      <c r="A6" s="16" t="s">
        <v>163</v>
      </c>
    </row>
  </sheetData>
  <mergeCells count="1">
    <mergeCell ref="A1:B1"/>
  </mergeCells>
  <hyperlinks>
    <hyperlink ref="C4" r:id="rId1" display="https://www.calorieking.com/us/en/" xr:uid="{A23C528B-404E-0B49-A46D-95C82D2CA047}"/>
    <hyperlink ref="E4" r:id="rId2" display="http://www.fatsecret.com/" xr:uid="{831F1650-64F4-4B82-9B7E-AFB6C0AA13E0}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3EF8B-0439-5A42-912E-F1B8427F8063}">
  <sheetPr codeName="Sheet4"/>
  <dimension ref="A1:E6"/>
  <sheetViews>
    <sheetView zoomScale="120" zoomScaleNormal="120" workbookViewId="0">
      <selection sqref="A1:B1"/>
    </sheetView>
  </sheetViews>
  <sheetFormatPr baseColWidth="10" defaultColWidth="11" defaultRowHeight="16" x14ac:dyDescent="0.2"/>
  <sheetData>
    <row r="1" spans="1:5" ht="21" x14ac:dyDescent="0.25">
      <c r="A1" s="58" t="s">
        <v>34</v>
      </c>
      <c r="B1" s="58"/>
    </row>
    <row r="2" spans="1:5" x14ac:dyDescent="0.2">
      <c r="A2" s="16" t="s">
        <v>46</v>
      </c>
    </row>
    <row r="3" spans="1:5" x14ac:dyDescent="0.2">
      <c r="A3" s="33" t="s">
        <v>55</v>
      </c>
      <c r="C3" s="32" t="s">
        <v>56</v>
      </c>
      <c r="E3" s="32" t="s">
        <v>206</v>
      </c>
    </row>
    <row r="4" spans="1:5" x14ac:dyDescent="0.2">
      <c r="A4" s="16" t="s">
        <v>165</v>
      </c>
    </row>
    <row r="5" spans="1:5" x14ac:dyDescent="0.2">
      <c r="A5" s="16" t="s">
        <v>166</v>
      </c>
    </row>
    <row r="6" spans="1:5" x14ac:dyDescent="0.2">
      <c r="A6" s="16" t="s">
        <v>167</v>
      </c>
    </row>
  </sheetData>
  <mergeCells count="1">
    <mergeCell ref="A1:B1"/>
  </mergeCells>
  <hyperlinks>
    <hyperlink ref="C3" r:id="rId1" display="https://www.calorieking.com/us/en/" xr:uid="{2D18D89D-5B5F-2A4B-8249-9D157FA40E27}"/>
    <hyperlink ref="E3" r:id="rId2" display="http://www.fatsecret.com/" xr:uid="{4B0AC1A4-C94A-43E2-BA48-4B30BACA234F}"/>
  </hyperlinks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2AE42-4A33-8B47-B704-933E3192182A}">
  <sheetPr codeName="Sheet5"/>
  <dimension ref="A1:F21"/>
  <sheetViews>
    <sheetView zoomScale="120" zoomScaleNormal="120" workbookViewId="0">
      <selection sqref="A1:B1"/>
    </sheetView>
  </sheetViews>
  <sheetFormatPr baseColWidth="10" defaultColWidth="11" defaultRowHeight="16" x14ac:dyDescent="0.2"/>
  <sheetData>
    <row r="1" spans="1:6" ht="21" x14ac:dyDescent="0.25">
      <c r="A1" s="58" t="s">
        <v>18</v>
      </c>
      <c r="B1" s="58"/>
    </row>
    <row r="2" spans="1:6" x14ac:dyDescent="0.2">
      <c r="A2" s="16" t="s">
        <v>23</v>
      </c>
    </row>
    <row r="3" spans="1:6" x14ac:dyDescent="0.2">
      <c r="A3" s="16" t="s">
        <v>24</v>
      </c>
    </row>
    <row r="4" spans="1:6" x14ac:dyDescent="0.2">
      <c r="A4" s="16" t="s">
        <v>59</v>
      </c>
    </row>
    <row r="6" spans="1:6" ht="17" thickBot="1" x14ac:dyDescent="0.25">
      <c r="B6" s="16" t="s">
        <v>54</v>
      </c>
    </row>
    <row r="7" spans="1:6" x14ac:dyDescent="0.2">
      <c r="B7" s="24" t="s">
        <v>19</v>
      </c>
      <c r="C7" s="25" t="s">
        <v>15</v>
      </c>
      <c r="D7" s="25" t="s">
        <v>20</v>
      </c>
      <c r="E7" s="25" t="s">
        <v>21</v>
      </c>
      <c r="F7" s="26" t="s">
        <v>22</v>
      </c>
    </row>
    <row r="8" spans="1:6" x14ac:dyDescent="0.2">
      <c r="A8" s="20" t="s">
        <v>52</v>
      </c>
      <c r="B8" s="27"/>
      <c r="C8" s="19"/>
      <c r="D8" s="19"/>
      <c r="E8" s="19"/>
      <c r="F8" s="28"/>
    </row>
    <row r="9" spans="1:6" ht="17" thickBot="1" x14ac:dyDescent="0.25">
      <c r="A9" s="20" t="s">
        <v>53</v>
      </c>
      <c r="B9" s="31"/>
      <c r="C9" s="29">
        <f>IFERROR($B$9/$B$8*C8,0)</f>
        <v>0</v>
      </c>
      <c r="D9" s="34">
        <f t="shared" ref="D9:F9" si="0">IFERROR($B$9/$B$8*D8,0)</f>
        <v>0</v>
      </c>
      <c r="E9" s="34">
        <f t="shared" si="0"/>
        <v>0</v>
      </c>
      <c r="F9" s="35">
        <f t="shared" si="0"/>
        <v>0</v>
      </c>
    </row>
    <row r="12" spans="1:6" ht="17" thickBot="1" x14ac:dyDescent="0.25">
      <c r="B12" s="16" t="s">
        <v>60</v>
      </c>
    </row>
    <row r="13" spans="1:6" ht="22" customHeight="1" x14ac:dyDescent="0.2">
      <c r="B13" s="24" t="s">
        <v>19</v>
      </c>
      <c r="C13" s="25" t="s">
        <v>15</v>
      </c>
      <c r="D13" s="25" t="s">
        <v>20</v>
      </c>
      <c r="E13" s="25" t="s">
        <v>21</v>
      </c>
      <c r="F13" s="26" t="s">
        <v>22</v>
      </c>
    </row>
    <row r="14" spans="1:6" x14ac:dyDescent="0.2">
      <c r="A14" s="20" t="s">
        <v>52</v>
      </c>
      <c r="B14" s="27"/>
      <c r="C14" s="19"/>
      <c r="D14" s="19"/>
      <c r="E14" s="19"/>
      <c r="F14" s="28"/>
    </row>
    <row r="15" spans="1:6" ht="17" thickBot="1" x14ac:dyDescent="0.25">
      <c r="A15" s="20" t="s">
        <v>208</v>
      </c>
      <c r="B15" s="31">
        <v>28</v>
      </c>
      <c r="C15" s="29">
        <f>IFERROR($B$15/$B$14*C14,0)</f>
        <v>0</v>
      </c>
      <c r="D15" s="34">
        <f t="shared" ref="D15:F15" si="1">IFERROR($B$15/$B$14*D14,0)</f>
        <v>0</v>
      </c>
      <c r="E15" s="34">
        <f t="shared" si="1"/>
        <v>0</v>
      </c>
      <c r="F15" s="35">
        <f t="shared" si="1"/>
        <v>0</v>
      </c>
    </row>
    <row r="18" spans="1:6" ht="17" thickBot="1" x14ac:dyDescent="0.25">
      <c r="B18" s="16" t="s">
        <v>25</v>
      </c>
    </row>
    <row r="19" spans="1:6" x14ac:dyDescent="0.2">
      <c r="B19" s="24" t="s">
        <v>19</v>
      </c>
      <c r="C19" s="25" t="s">
        <v>15</v>
      </c>
      <c r="D19" s="25" t="s">
        <v>20</v>
      </c>
      <c r="E19" s="25" t="s">
        <v>21</v>
      </c>
      <c r="F19" s="26" t="s">
        <v>22</v>
      </c>
    </row>
    <row r="20" spans="1:6" x14ac:dyDescent="0.2">
      <c r="A20" s="20" t="s">
        <v>52</v>
      </c>
      <c r="B20" s="27"/>
      <c r="C20" s="19"/>
      <c r="D20" s="19"/>
      <c r="E20" s="19"/>
      <c r="F20" s="28"/>
    </row>
    <row r="21" spans="1:6" ht="17" thickBot="1" x14ac:dyDescent="0.25">
      <c r="A21" s="20" t="s">
        <v>58</v>
      </c>
      <c r="B21" s="31">
        <v>1</v>
      </c>
      <c r="C21" s="29">
        <f>IFERROR($B$21/$B$20*C20,0)</f>
        <v>0</v>
      </c>
      <c r="D21" s="34">
        <f t="shared" ref="D21:F21" si="2">IFERROR($B$21/$B$20*D20,0)</f>
        <v>0</v>
      </c>
      <c r="E21" s="34">
        <f t="shared" si="2"/>
        <v>0</v>
      </c>
      <c r="F21" s="35">
        <f t="shared" si="2"/>
        <v>0</v>
      </c>
    </row>
  </sheetData>
  <mergeCells count="1">
    <mergeCell ref="A1:B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993E7-7EB1-0649-B0ED-DFACE6D4AE77}">
  <sheetPr codeName="Sheet6"/>
  <dimension ref="A1:D19"/>
  <sheetViews>
    <sheetView zoomScale="120" zoomScaleNormal="120" workbookViewId="0">
      <selection sqref="A1:D1"/>
    </sheetView>
  </sheetViews>
  <sheetFormatPr baseColWidth="10" defaultColWidth="11" defaultRowHeight="16" x14ac:dyDescent="0.2"/>
  <sheetData>
    <row r="1" spans="1:4" ht="21" x14ac:dyDescent="0.25">
      <c r="A1" s="58" t="s">
        <v>92</v>
      </c>
      <c r="B1" s="58"/>
      <c r="C1" s="58"/>
      <c r="D1" s="58"/>
    </row>
    <row r="3" spans="1:4" x14ac:dyDescent="0.2">
      <c r="A3" t="s">
        <v>221</v>
      </c>
    </row>
    <row r="4" spans="1:4" x14ac:dyDescent="0.2">
      <c r="A4" t="s">
        <v>93</v>
      </c>
    </row>
    <row r="5" spans="1:4" x14ac:dyDescent="0.2">
      <c r="A5" t="s">
        <v>94</v>
      </c>
    </row>
    <row r="6" spans="1:4" x14ac:dyDescent="0.2">
      <c r="A6" t="s">
        <v>95</v>
      </c>
    </row>
    <row r="8" spans="1:4" x14ac:dyDescent="0.2">
      <c r="A8" s="20" t="s">
        <v>10</v>
      </c>
    </row>
    <row r="9" spans="1:4" x14ac:dyDescent="0.2">
      <c r="A9" s="36" t="s">
        <v>222</v>
      </c>
    </row>
    <row r="10" spans="1:4" x14ac:dyDescent="0.2">
      <c r="A10" s="36" t="s">
        <v>96</v>
      </c>
    </row>
    <row r="11" spans="1:4" x14ac:dyDescent="0.2">
      <c r="A11" s="36" t="s">
        <v>97</v>
      </c>
    </row>
    <row r="12" spans="1:4" x14ac:dyDescent="0.2">
      <c r="A12" s="36" t="s">
        <v>98</v>
      </c>
    </row>
    <row r="13" spans="1:4" x14ac:dyDescent="0.2">
      <c r="A13" s="36" t="s">
        <v>99</v>
      </c>
    </row>
    <row r="14" spans="1:4" x14ac:dyDescent="0.2">
      <c r="A14" s="36" t="s">
        <v>100</v>
      </c>
    </row>
    <row r="15" spans="1:4" x14ac:dyDescent="0.2">
      <c r="A15" s="36" t="s">
        <v>101</v>
      </c>
    </row>
    <row r="16" spans="1:4" x14ac:dyDescent="0.2">
      <c r="A16" s="36" t="s">
        <v>102</v>
      </c>
    </row>
    <row r="17" spans="1:1" x14ac:dyDescent="0.2">
      <c r="A17" s="36" t="s">
        <v>103</v>
      </c>
    </row>
    <row r="18" spans="1:1" x14ac:dyDescent="0.2">
      <c r="A18" s="36" t="s">
        <v>104</v>
      </c>
    </row>
    <row r="19" spans="1:1" x14ac:dyDescent="0.2">
      <c r="A19" s="36" t="s">
        <v>105</v>
      </c>
    </row>
  </sheetData>
  <mergeCells count="1">
    <mergeCell ref="A1:D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739AD-656B-854A-A535-C492FA615171}">
  <sheetPr codeName="Sheet7"/>
  <dimension ref="A1:G34"/>
  <sheetViews>
    <sheetView zoomScale="120" zoomScaleNormal="120" workbookViewId="0">
      <selection sqref="A1:B1"/>
    </sheetView>
  </sheetViews>
  <sheetFormatPr baseColWidth="10" defaultColWidth="11" defaultRowHeight="16" x14ac:dyDescent="0.2"/>
  <cols>
    <col min="5" max="5" width="21" customWidth="1"/>
  </cols>
  <sheetData>
    <row r="1" spans="1:7" ht="21" x14ac:dyDescent="0.25">
      <c r="A1" s="58" t="s">
        <v>36</v>
      </c>
      <c r="B1" s="58"/>
      <c r="C1" s="23"/>
      <c r="D1" s="23"/>
    </row>
    <row r="2" spans="1:7" x14ac:dyDescent="0.2">
      <c r="A2" s="16" t="s">
        <v>45</v>
      </c>
    </row>
    <row r="3" spans="1:7" x14ac:dyDescent="0.2">
      <c r="A3" s="16" t="s">
        <v>49</v>
      </c>
    </row>
    <row r="4" spans="1:7" x14ac:dyDescent="0.2">
      <c r="A4" s="16" t="s">
        <v>168</v>
      </c>
    </row>
    <row r="6" spans="1:7" x14ac:dyDescent="0.2">
      <c r="A6" s="52" t="s">
        <v>9</v>
      </c>
      <c r="B6" s="52" t="s">
        <v>26</v>
      </c>
      <c r="C6" s="52" t="s">
        <v>27</v>
      </c>
      <c r="D6" s="52" t="s">
        <v>19</v>
      </c>
      <c r="E6" s="52" t="s">
        <v>13</v>
      </c>
      <c r="F6" s="52" t="s">
        <v>15</v>
      </c>
      <c r="G6" s="52" t="s">
        <v>20</v>
      </c>
    </row>
    <row r="7" spans="1:7" x14ac:dyDescent="0.2">
      <c r="A7" s="47">
        <v>44562</v>
      </c>
      <c r="B7" t="s">
        <v>28</v>
      </c>
      <c r="C7">
        <v>4</v>
      </c>
      <c r="D7" t="s">
        <v>17</v>
      </c>
      <c r="E7" t="s">
        <v>61</v>
      </c>
      <c r="F7">
        <f>4*14</f>
        <v>56</v>
      </c>
      <c r="G7">
        <f>4*3.2</f>
        <v>12.8</v>
      </c>
    </row>
    <row r="8" spans="1:7" x14ac:dyDescent="0.2">
      <c r="A8" s="47">
        <v>44562</v>
      </c>
      <c r="B8" t="s">
        <v>28</v>
      </c>
      <c r="C8">
        <v>1</v>
      </c>
      <c r="D8" t="s">
        <v>17</v>
      </c>
      <c r="E8" t="s">
        <v>16</v>
      </c>
      <c r="F8">
        <v>140</v>
      </c>
      <c r="G8">
        <v>14.6</v>
      </c>
    </row>
    <row r="9" spans="1:7" x14ac:dyDescent="0.2">
      <c r="A9" s="47">
        <v>44562</v>
      </c>
      <c r="B9" t="s">
        <v>28</v>
      </c>
      <c r="C9">
        <v>1</v>
      </c>
      <c r="D9" t="s">
        <v>29</v>
      </c>
      <c r="E9" t="s">
        <v>30</v>
      </c>
      <c r="F9">
        <v>4</v>
      </c>
      <c r="G9">
        <v>0.9</v>
      </c>
    </row>
    <row r="10" spans="1:7" x14ac:dyDescent="0.2">
      <c r="A10" s="47">
        <v>44562</v>
      </c>
      <c r="B10" t="s">
        <v>28</v>
      </c>
      <c r="C10">
        <v>3</v>
      </c>
      <c r="D10" t="s">
        <v>17</v>
      </c>
      <c r="E10" t="s">
        <v>31</v>
      </c>
      <c r="F10">
        <v>18</v>
      </c>
      <c r="G10">
        <v>1.6</v>
      </c>
    </row>
    <row r="11" spans="1:7" x14ac:dyDescent="0.2">
      <c r="A11" s="47">
        <v>44562</v>
      </c>
      <c r="B11" t="s">
        <v>28</v>
      </c>
      <c r="C11">
        <v>6</v>
      </c>
      <c r="D11" t="s">
        <v>17</v>
      </c>
      <c r="E11" t="s">
        <v>67</v>
      </c>
      <c r="F11">
        <v>0</v>
      </c>
      <c r="G11">
        <v>0</v>
      </c>
    </row>
    <row r="12" spans="1:7" x14ac:dyDescent="0.2">
      <c r="A12" s="47">
        <v>44562</v>
      </c>
      <c r="B12" t="s">
        <v>28</v>
      </c>
      <c r="C12">
        <v>2</v>
      </c>
      <c r="D12" t="s">
        <v>69</v>
      </c>
      <c r="E12" t="s">
        <v>68</v>
      </c>
      <c r="F12">
        <v>32</v>
      </c>
      <c r="G12">
        <v>8.4</v>
      </c>
    </row>
    <row r="13" spans="1:7" x14ac:dyDescent="0.2">
      <c r="A13" s="47">
        <v>44562</v>
      </c>
      <c r="B13" t="s">
        <v>28</v>
      </c>
      <c r="C13">
        <v>1</v>
      </c>
      <c r="D13" t="s">
        <v>17</v>
      </c>
      <c r="E13" t="s">
        <v>31</v>
      </c>
      <c r="F13">
        <v>18</v>
      </c>
      <c r="G13">
        <v>1.6</v>
      </c>
    </row>
    <row r="14" spans="1:7" x14ac:dyDescent="0.2">
      <c r="A14" s="47">
        <v>44562</v>
      </c>
      <c r="B14" t="s">
        <v>82</v>
      </c>
      <c r="C14">
        <v>1</v>
      </c>
      <c r="D14" t="s">
        <v>63</v>
      </c>
      <c r="E14" t="s">
        <v>83</v>
      </c>
      <c r="F14">
        <v>550</v>
      </c>
      <c r="G14">
        <v>45</v>
      </c>
    </row>
    <row r="15" spans="1:7" x14ac:dyDescent="0.2">
      <c r="A15" s="47">
        <v>44562</v>
      </c>
      <c r="B15" t="s">
        <v>82</v>
      </c>
      <c r="C15">
        <v>1</v>
      </c>
      <c r="D15" t="s">
        <v>63</v>
      </c>
      <c r="E15" t="s">
        <v>84</v>
      </c>
      <c r="F15">
        <v>421</v>
      </c>
      <c r="G15">
        <v>51.5</v>
      </c>
    </row>
    <row r="16" spans="1:7" x14ac:dyDescent="0.2">
      <c r="A16" s="47">
        <v>44562</v>
      </c>
      <c r="B16" t="s">
        <v>82</v>
      </c>
      <c r="C16">
        <v>1</v>
      </c>
      <c r="D16" t="s">
        <v>63</v>
      </c>
      <c r="E16" t="s">
        <v>64</v>
      </c>
      <c r="F16">
        <v>140</v>
      </c>
      <c r="G16">
        <v>39</v>
      </c>
    </row>
    <row r="17" spans="1:7" x14ac:dyDescent="0.2">
      <c r="A17" s="47">
        <v>44562</v>
      </c>
      <c r="B17" t="s">
        <v>82</v>
      </c>
      <c r="C17">
        <v>4</v>
      </c>
      <c r="D17" t="s">
        <v>29</v>
      </c>
      <c r="E17" t="s">
        <v>66</v>
      </c>
      <c r="F17">
        <v>280</v>
      </c>
      <c r="G17">
        <v>42</v>
      </c>
    </row>
    <row r="18" spans="1:7" x14ac:dyDescent="0.2">
      <c r="A18" s="47">
        <v>44562</v>
      </c>
      <c r="B18" t="s">
        <v>85</v>
      </c>
      <c r="C18">
        <v>5</v>
      </c>
      <c r="D18" t="s">
        <v>17</v>
      </c>
      <c r="E18" t="s">
        <v>213</v>
      </c>
      <c r="F18">
        <f>5*58</f>
        <v>290</v>
      </c>
      <c r="G18">
        <v>0</v>
      </c>
    </row>
    <row r="19" spans="1:7" x14ac:dyDescent="0.2">
      <c r="A19" s="47">
        <v>44562</v>
      </c>
      <c r="B19" t="s">
        <v>85</v>
      </c>
      <c r="C19">
        <v>4</v>
      </c>
      <c r="D19" t="s">
        <v>17</v>
      </c>
      <c r="E19" t="s">
        <v>86</v>
      </c>
      <c r="F19">
        <v>40</v>
      </c>
      <c r="G19">
        <v>8</v>
      </c>
    </row>
    <row r="20" spans="1:7" x14ac:dyDescent="0.2">
      <c r="A20" s="47">
        <v>44562</v>
      </c>
      <c r="B20" t="s">
        <v>85</v>
      </c>
      <c r="C20">
        <v>3</v>
      </c>
      <c r="D20" t="s">
        <v>17</v>
      </c>
      <c r="E20" t="s">
        <v>65</v>
      </c>
      <c r="F20">
        <v>111</v>
      </c>
      <c r="G20">
        <v>24.3</v>
      </c>
    </row>
    <row r="21" spans="1:7" x14ac:dyDescent="0.2">
      <c r="A21" s="47">
        <v>44562</v>
      </c>
      <c r="B21" t="s">
        <v>85</v>
      </c>
      <c r="C21">
        <v>2</v>
      </c>
      <c r="D21" t="s">
        <v>17</v>
      </c>
      <c r="E21" t="s">
        <v>211</v>
      </c>
      <c r="F21">
        <v>126</v>
      </c>
      <c r="G21">
        <v>10.6</v>
      </c>
    </row>
    <row r="22" spans="1:7" x14ac:dyDescent="0.2">
      <c r="A22" s="47">
        <v>44563</v>
      </c>
      <c r="B22" t="s">
        <v>28</v>
      </c>
      <c r="C22">
        <v>2</v>
      </c>
      <c r="D22" t="s">
        <v>29</v>
      </c>
      <c r="E22" t="s">
        <v>73</v>
      </c>
      <c r="F22">
        <f>2*71</f>
        <v>142</v>
      </c>
      <c r="G22">
        <v>0.8</v>
      </c>
    </row>
    <row r="23" spans="1:7" x14ac:dyDescent="0.2">
      <c r="A23" s="47">
        <v>44563</v>
      </c>
      <c r="B23" t="s">
        <v>28</v>
      </c>
      <c r="C23">
        <v>1</v>
      </c>
      <c r="D23" t="s">
        <v>79</v>
      </c>
      <c r="E23" t="s">
        <v>74</v>
      </c>
      <c r="F23">
        <v>120</v>
      </c>
      <c r="G23">
        <v>0</v>
      </c>
    </row>
    <row r="24" spans="1:7" x14ac:dyDescent="0.2">
      <c r="A24" s="47">
        <v>44563</v>
      </c>
      <c r="B24" t="s">
        <v>28</v>
      </c>
      <c r="C24">
        <v>4</v>
      </c>
      <c r="D24" t="s">
        <v>17</v>
      </c>
      <c r="E24" t="s">
        <v>61</v>
      </c>
      <c r="F24">
        <f>4*14</f>
        <v>56</v>
      </c>
      <c r="G24">
        <f>4*3.2</f>
        <v>12.8</v>
      </c>
    </row>
    <row r="25" spans="1:7" x14ac:dyDescent="0.2">
      <c r="A25" s="47">
        <v>44563</v>
      </c>
      <c r="B25" t="s">
        <v>28</v>
      </c>
      <c r="C25">
        <v>6</v>
      </c>
      <c r="D25" t="s">
        <v>17</v>
      </c>
      <c r="E25" t="s">
        <v>67</v>
      </c>
      <c r="F25">
        <v>0</v>
      </c>
      <c r="G25">
        <v>0</v>
      </c>
    </row>
    <row r="26" spans="1:7" x14ac:dyDescent="0.2">
      <c r="A26" s="47">
        <v>44563</v>
      </c>
      <c r="B26" t="s">
        <v>28</v>
      </c>
      <c r="C26">
        <v>2</v>
      </c>
      <c r="D26" t="s">
        <v>69</v>
      </c>
      <c r="E26" t="s">
        <v>68</v>
      </c>
      <c r="F26">
        <v>32</v>
      </c>
      <c r="G26">
        <v>8.4</v>
      </c>
    </row>
    <row r="27" spans="1:7" x14ac:dyDescent="0.2">
      <c r="A27" s="47">
        <v>44563</v>
      </c>
      <c r="B27" t="s">
        <v>28</v>
      </c>
      <c r="C27">
        <v>1</v>
      </c>
      <c r="D27" t="s">
        <v>17</v>
      </c>
      <c r="E27" t="s">
        <v>31</v>
      </c>
      <c r="F27">
        <v>18</v>
      </c>
      <c r="G27">
        <v>1.6</v>
      </c>
    </row>
    <row r="28" spans="1:7" x14ac:dyDescent="0.2">
      <c r="A28" s="47">
        <v>44563</v>
      </c>
      <c r="B28" t="s">
        <v>82</v>
      </c>
      <c r="C28">
        <v>1</v>
      </c>
      <c r="D28" t="s">
        <v>63</v>
      </c>
      <c r="E28" t="s">
        <v>212</v>
      </c>
      <c r="F28">
        <v>90</v>
      </c>
      <c r="G28">
        <v>15</v>
      </c>
    </row>
    <row r="29" spans="1:7" x14ac:dyDescent="0.2">
      <c r="A29" s="47">
        <v>44563</v>
      </c>
      <c r="B29" t="s">
        <v>82</v>
      </c>
      <c r="C29">
        <v>2</v>
      </c>
      <c r="D29" t="s">
        <v>29</v>
      </c>
      <c r="E29" t="s">
        <v>76</v>
      </c>
      <c r="F29">
        <v>190</v>
      </c>
      <c r="G29">
        <v>29</v>
      </c>
    </row>
    <row r="30" spans="1:7" x14ac:dyDescent="0.2">
      <c r="A30" s="47">
        <v>44563</v>
      </c>
      <c r="B30" t="s">
        <v>82</v>
      </c>
      <c r="C30">
        <v>12</v>
      </c>
      <c r="D30" t="s">
        <v>17</v>
      </c>
      <c r="E30" t="s">
        <v>70</v>
      </c>
      <c r="F30">
        <v>0</v>
      </c>
      <c r="G30">
        <v>0</v>
      </c>
    </row>
    <row r="31" spans="1:7" x14ac:dyDescent="0.2">
      <c r="A31" s="47">
        <v>44563</v>
      </c>
      <c r="B31" t="s">
        <v>82</v>
      </c>
      <c r="C31">
        <v>4</v>
      </c>
      <c r="D31" t="s">
        <v>29</v>
      </c>
      <c r="E31" t="s">
        <v>66</v>
      </c>
      <c r="F31">
        <v>280</v>
      </c>
      <c r="G31">
        <v>42</v>
      </c>
    </row>
    <row r="32" spans="1:7" x14ac:dyDescent="0.2">
      <c r="A32" s="47">
        <v>44563</v>
      </c>
      <c r="B32" t="s">
        <v>85</v>
      </c>
      <c r="C32">
        <v>5</v>
      </c>
      <c r="D32" t="s">
        <v>17</v>
      </c>
      <c r="E32" t="s">
        <v>80</v>
      </c>
      <c r="F32">
        <f>5*56</f>
        <v>280</v>
      </c>
      <c r="G32">
        <v>0</v>
      </c>
    </row>
    <row r="33" spans="1:7" x14ac:dyDescent="0.2">
      <c r="A33" s="47">
        <v>44563</v>
      </c>
      <c r="B33" t="s">
        <v>85</v>
      </c>
      <c r="C33">
        <v>3</v>
      </c>
      <c r="D33" t="s">
        <v>17</v>
      </c>
      <c r="E33" t="s">
        <v>75</v>
      </c>
      <c r="F33">
        <v>15</v>
      </c>
      <c r="G33">
        <v>3.3</v>
      </c>
    </row>
    <row r="34" spans="1:7" x14ac:dyDescent="0.2">
      <c r="A34" s="47">
        <v>44563</v>
      </c>
      <c r="B34" t="s">
        <v>85</v>
      </c>
      <c r="C34">
        <v>4</v>
      </c>
      <c r="D34" t="s">
        <v>17</v>
      </c>
      <c r="E34" t="s">
        <v>81</v>
      </c>
      <c r="F34">
        <f>4*27</f>
        <v>108</v>
      </c>
      <c r="G34">
        <v>24.4</v>
      </c>
    </row>
  </sheetData>
  <mergeCells count="1">
    <mergeCell ref="A1:B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4E49C-A524-214B-A03A-6BD8B8474F39}">
  <sheetPr codeName="Sheet8"/>
  <dimension ref="A1:E33"/>
  <sheetViews>
    <sheetView zoomScale="120" zoomScaleNormal="120" workbookViewId="0"/>
  </sheetViews>
  <sheetFormatPr baseColWidth="10" defaultColWidth="11" defaultRowHeight="16" x14ac:dyDescent="0.2"/>
  <cols>
    <col min="1" max="1" width="21.6640625" customWidth="1"/>
  </cols>
  <sheetData>
    <row r="1" spans="1:5" ht="21" x14ac:dyDescent="0.25">
      <c r="A1" s="23" t="s">
        <v>35</v>
      </c>
      <c r="B1" s="23"/>
      <c r="C1" s="58"/>
      <c r="D1" s="58"/>
    </row>
    <row r="2" spans="1:5" x14ac:dyDescent="0.2">
      <c r="A2" s="16" t="s">
        <v>47</v>
      </c>
    </row>
    <row r="3" spans="1:5" x14ac:dyDescent="0.2">
      <c r="A3" s="16" t="s">
        <v>48</v>
      </c>
    </row>
    <row r="4" spans="1:5" x14ac:dyDescent="0.2">
      <c r="A4" s="16" t="s">
        <v>49</v>
      </c>
    </row>
    <row r="5" spans="1:5" x14ac:dyDescent="0.2">
      <c r="A5" s="16" t="s">
        <v>207</v>
      </c>
      <c r="B5" s="32" t="s">
        <v>56</v>
      </c>
      <c r="D5" s="32" t="s">
        <v>206</v>
      </c>
    </row>
    <row r="7" spans="1:5" x14ac:dyDescent="0.2">
      <c r="A7" t="s">
        <v>13</v>
      </c>
      <c r="B7" s="22" t="s">
        <v>8</v>
      </c>
      <c r="C7" s="22" t="s">
        <v>14</v>
      </c>
      <c r="D7" s="22" t="s">
        <v>15</v>
      </c>
      <c r="E7" s="22" t="s">
        <v>20</v>
      </c>
    </row>
    <row r="8" spans="1:5" x14ac:dyDescent="0.2">
      <c r="A8" t="s">
        <v>72</v>
      </c>
      <c r="B8">
        <v>1</v>
      </c>
      <c r="C8" t="s">
        <v>29</v>
      </c>
      <c r="D8">
        <v>105</v>
      </c>
      <c r="E8">
        <v>27</v>
      </c>
    </row>
    <row r="9" spans="1:5" x14ac:dyDescent="0.2">
      <c r="A9" t="s">
        <v>83</v>
      </c>
      <c r="B9">
        <v>1</v>
      </c>
      <c r="C9" t="s">
        <v>63</v>
      </c>
      <c r="D9">
        <v>550</v>
      </c>
      <c r="E9">
        <v>45</v>
      </c>
    </row>
    <row r="10" spans="1:5" x14ac:dyDescent="0.2">
      <c r="A10" t="s">
        <v>86</v>
      </c>
      <c r="B10">
        <v>1</v>
      </c>
      <c r="C10" t="s">
        <v>17</v>
      </c>
      <c r="D10">
        <v>10</v>
      </c>
      <c r="E10">
        <v>2</v>
      </c>
    </row>
    <row r="11" spans="1:5" x14ac:dyDescent="0.2">
      <c r="A11" t="s">
        <v>78</v>
      </c>
      <c r="B11">
        <v>1</v>
      </c>
      <c r="C11" t="s">
        <v>79</v>
      </c>
      <c r="D11">
        <v>102</v>
      </c>
      <c r="E11">
        <v>0</v>
      </c>
    </row>
    <row r="12" spans="1:5" x14ac:dyDescent="0.2">
      <c r="A12" t="s">
        <v>80</v>
      </c>
      <c r="B12">
        <v>1</v>
      </c>
      <c r="C12" t="s">
        <v>17</v>
      </c>
      <c r="D12">
        <v>56</v>
      </c>
      <c r="E12">
        <v>0</v>
      </c>
    </row>
    <row r="13" spans="1:5" x14ac:dyDescent="0.2">
      <c r="A13" t="s">
        <v>64</v>
      </c>
      <c r="B13">
        <v>1</v>
      </c>
      <c r="C13" t="s">
        <v>63</v>
      </c>
      <c r="D13">
        <v>140</v>
      </c>
      <c r="E13">
        <v>39</v>
      </c>
    </row>
    <row r="14" spans="1:5" x14ac:dyDescent="0.2">
      <c r="A14" t="s">
        <v>67</v>
      </c>
      <c r="B14">
        <v>1</v>
      </c>
      <c r="C14" t="s">
        <v>17</v>
      </c>
      <c r="D14">
        <v>0</v>
      </c>
      <c r="E14">
        <v>0</v>
      </c>
    </row>
    <row r="15" spans="1:5" x14ac:dyDescent="0.2">
      <c r="A15" t="s">
        <v>70</v>
      </c>
      <c r="B15">
        <v>1</v>
      </c>
      <c r="C15" t="s">
        <v>17</v>
      </c>
      <c r="D15">
        <v>0</v>
      </c>
      <c r="E15">
        <v>0</v>
      </c>
    </row>
    <row r="16" spans="1:5" x14ac:dyDescent="0.2">
      <c r="A16" t="s">
        <v>73</v>
      </c>
      <c r="B16">
        <v>1</v>
      </c>
      <c r="C16" t="s">
        <v>29</v>
      </c>
      <c r="D16">
        <v>71</v>
      </c>
      <c r="E16">
        <v>0.4</v>
      </c>
    </row>
    <row r="17" spans="1:5" x14ac:dyDescent="0.2">
      <c r="A17" t="s">
        <v>62</v>
      </c>
      <c r="B17">
        <v>1</v>
      </c>
      <c r="C17" t="s">
        <v>63</v>
      </c>
      <c r="D17">
        <v>421</v>
      </c>
      <c r="E17">
        <v>51.5</v>
      </c>
    </row>
    <row r="18" spans="1:5" x14ac:dyDescent="0.2">
      <c r="A18" t="s">
        <v>16</v>
      </c>
      <c r="B18">
        <v>1</v>
      </c>
      <c r="C18" t="s">
        <v>17</v>
      </c>
      <c r="D18">
        <v>140</v>
      </c>
      <c r="E18">
        <v>14.6</v>
      </c>
    </row>
    <row r="19" spans="1:5" x14ac:dyDescent="0.2">
      <c r="A19" t="s">
        <v>76</v>
      </c>
      <c r="B19">
        <v>1</v>
      </c>
      <c r="C19" t="s">
        <v>29</v>
      </c>
      <c r="D19">
        <v>95</v>
      </c>
      <c r="E19">
        <v>14.5</v>
      </c>
    </row>
    <row r="20" spans="1:5" x14ac:dyDescent="0.2">
      <c r="A20" t="s">
        <v>211</v>
      </c>
      <c r="B20">
        <v>1</v>
      </c>
      <c r="C20" t="s">
        <v>17</v>
      </c>
      <c r="D20">
        <v>63</v>
      </c>
      <c r="E20">
        <v>5.3</v>
      </c>
    </row>
    <row r="21" spans="1:5" x14ac:dyDescent="0.2">
      <c r="A21" t="s">
        <v>31</v>
      </c>
      <c r="B21">
        <v>1</v>
      </c>
      <c r="C21" t="s">
        <v>17</v>
      </c>
      <c r="D21">
        <v>18</v>
      </c>
      <c r="E21">
        <v>1.6</v>
      </c>
    </row>
    <row r="22" spans="1:5" x14ac:dyDescent="0.2">
      <c r="A22" t="s">
        <v>74</v>
      </c>
      <c r="B22">
        <v>1</v>
      </c>
      <c r="C22" t="s">
        <v>79</v>
      </c>
      <c r="D22">
        <v>120</v>
      </c>
      <c r="E22">
        <v>0</v>
      </c>
    </row>
    <row r="23" spans="1:5" x14ac:dyDescent="0.2">
      <c r="A23" t="s">
        <v>61</v>
      </c>
      <c r="B23">
        <v>1</v>
      </c>
      <c r="C23" t="s">
        <v>17</v>
      </c>
      <c r="D23">
        <v>14</v>
      </c>
      <c r="E23">
        <v>3.2</v>
      </c>
    </row>
    <row r="24" spans="1:5" x14ac:dyDescent="0.2">
      <c r="A24" t="s">
        <v>66</v>
      </c>
      <c r="B24">
        <v>1</v>
      </c>
      <c r="C24" t="s">
        <v>29</v>
      </c>
      <c r="D24">
        <v>70</v>
      </c>
      <c r="E24">
        <v>10.5</v>
      </c>
    </row>
    <row r="25" spans="1:5" x14ac:dyDescent="0.2">
      <c r="A25" t="s">
        <v>77</v>
      </c>
      <c r="B25">
        <v>1</v>
      </c>
      <c r="C25" t="s">
        <v>17</v>
      </c>
      <c r="D25">
        <v>22</v>
      </c>
      <c r="E25">
        <v>4</v>
      </c>
    </row>
    <row r="26" spans="1:5" x14ac:dyDescent="0.2">
      <c r="A26" t="s">
        <v>81</v>
      </c>
      <c r="B26">
        <v>1</v>
      </c>
      <c r="C26" t="s">
        <v>17</v>
      </c>
      <c r="D26">
        <v>27</v>
      </c>
      <c r="E26">
        <v>6.1</v>
      </c>
    </row>
    <row r="27" spans="1:5" x14ac:dyDescent="0.2">
      <c r="A27" t="s">
        <v>65</v>
      </c>
      <c r="B27">
        <v>1</v>
      </c>
      <c r="C27" t="s">
        <v>17</v>
      </c>
      <c r="D27">
        <v>37</v>
      </c>
      <c r="E27">
        <v>8.1</v>
      </c>
    </row>
    <row r="28" spans="1:5" x14ac:dyDescent="0.2">
      <c r="A28" t="s">
        <v>71</v>
      </c>
      <c r="B28">
        <v>1</v>
      </c>
      <c r="C28" t="s">
        <v>63</v>
      </c>
      <c r="D28">
        <v>80</v>
      </c>
      <c r="E28">
        <v>2</v>
      </c>
    </row>
    <row r="29" spans="1:5" x14ac:dyDescent="0.2">
      <c r="A29" t="s">
        <v>213</v>
      </c>
      <c r="B29">
        <v>1</v>
      </c>
      <c r="C29" t="s">
        <v>17</v>
      </c>
      <c r="D29">
        <v>58</v>
      </c>
      <c r="E29">
        <v>0</v>
      </c>
    </row>
    <row r="30" spans="1:5" x14ac:dyDescent="0.2">
      <c r="A30" t="s">
        <v>30</v>
      </c>
      <c r="B30">
        <v>1</v>
      </c>
      <c r="C30" t="s">
        <v>29</v>
      </c>
      <c r="D30">
        <v>4</v>
      </c>
      <c r="E30">
        <v>0.9</v>
      </c>
    </row>
    <row r="31" spans="1:5" x14ac:dyDescent="0.2">
      <c r="A31" t="s">
        <v>68</v>
      </c>
      <c r="B31">
        <v>1</v>
      </c>
      <c r="C31" t="s">
        <v>69</v>
      </c>
      <c r="D31">
        <v>16</v>
      </c>
      <c r="E31">
        <v>4.2</v>
      </c>
    </row>
    <row r="32" spans="1:5" x14ac:dyDescent="0.2">
      <c r="A32" t="s">
        <v>212</v>
      </c>
      <c r="B32">
        <v>1</v>
      </c>
      <c r="C32" t="s">
        <v>63</v>
      </c>
      <c r="D32">
        <v>90</v>
      </c>
      <c r="E32">
        <v>15</v>
      </c>
    </row>
    <row r="33" spans="1:5" x14ac:dyDescent="0.2">
      <c r="A33" t="s">
        <v>75</v>
      </c>
      <c r="B33">
        <v>1</v>
      </c>
      <c r="C33" t="s">
        <v>17</v>
      </c>
      <c r="D33">
        <v>5</v>
      </c>
      <c r="E33">
        <v>1.1000000000000001</v>
      </c>
    </row>
  </sheetData>
  <sortState xmlns:xlrd2="http://schemas.microsoft.com/office/spreadsheetml/2017/richdata2" ref="A8:E33">
    <sortCondition ref="A13:A33"/>
  </sortState>
  <mergeCells count="1">
    <mergeCell ref="C1:D1"/>
  </mergeCells>
  <hyperlinks>
    <hyperlink ref="B5" r:id="rId1" display="https://www.calorieking.com/us/en/" xr:uid="{15F52E88-2FB6-1F47-AAF8-2610D71A10C0}"/>
    <hyperlink ref="D5" r:id="rId2" display="http://www.fatsecret.com/" xr:uid="{F19C5F18-CFF2-461C-9FCF-6F8608EC0243}"/>
  </hyperlinks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34441-D85F-0F46-8248-A58E8CF25687}">
  <sheetPr codeName="Sheet9"/>
  <dimension ref="A1:D40"/>
  <sheetViews>
    <sheetView zoomScale="120" zoomScaleNormal="120" workbookViewId="0">
      <selection sqref="A1:C1"/>
    </sheetView>
  </sheetViews>
  <sheetFormatPr baseColWidth="10" defaultColWidth="11" defaultRowHeight="16" x14ac:dyDescent="0.2"/>
  <sheetData>
    <row r="1" spans="1:4" ht="21" x14ac:dyDescent="0.25">
      <c r="A1" s="58" t="s">
        <v>106</v>
      </c>
      <c r="B1" s="58"/>
      <c r="C1" s="58"/>
      <c r="D1" s="23"/>
    </row>
    <row r="3" spans="1:4" x14ac:dyDescent="0.2">
      <c r="A3" t="s">
        <v>107</v>
      </c>
    </row>
    <row r="4" spans="1:4" x14ac:dyDescent="0.2">
      <c r="A4" t="s">
        <v>108</v>
      </c>
    </row>
    <row r="5" spans="1:4" x14ac:dyDescent="0.2">
      <c r="A5" t="s">
        <v>109</v>
      </c>
    </row>
    <row r="6" spans="1:4" x14ac:dyDescent="0.2">
      <c r="A6" t="s">
        <v>110</v>
      </c>
    </row>
    <row r="8" spans="1:4" x14ac:dyDescent="0.2">
      <c r="A8" s="20" t="s">
        <v>139</v>
      </c>
    </row>
    <row r="9" spans="1:4" x14ac:dyDescent="0.2">
      <c r="A9" s="36" t="s">
        <v>112</v>
      </c>
    </row>
    <row r="10" spans="1:4" x14ac:dyDescent="0.2">
      <c r="A10" s="36" t="s">
        <v>113</v>
      </c>
    </row>
    <row r="11" spans="1:4" x14ac:dyDescent="0.2">
      <c r="A11" s="36" t="s">
        <v>114</v>
      </c>
    </row>
    <row r="12" spans="1:4" x14ac:dyDescent="0.2">
      <c r="A12" s="36" t="s">
        <v>115</v>
      </c>
    </row>
    <row r="13" spans="1:4" x14ac:dyDescent="0.2">
      <c r="A13" s="36" t="s">
        <v>116</v>
      </c>
    </row>
    <row r="14" spans="1:4" x14ac:dyDescent="0.2">
      <c r="A14" s="36" t="s">
        <v>117</v>
      </c>
    </row>
    <row r="15" spans="1:4" x14ac:dyDescent="0.2">
      <c r="A15" s="36" t="s">
        <v>118</v>
      </c>
    </row>
    <row r="16" spans="1:4" x14ac:dyDescent="0.2">
      <c r="A16" s="36" t="s">
        <v>119</v>
      </c>
    </row>
    <row r="17" spans="1:1" x14ac:dyDescent="0.2">
      <c r="A17" s="36" t="s">
        <v>120</v>
      </c>
    </row>
    <row r="18" spans="1:1" x14ac:dyDescent="0.2">
      <c r="A18" s="36" t="s">
        <v>121</v>
      </c>
    </row>
    <row r="20" spans="1:1" x14ac:dyDescent="0.2">
      <c r="A20" s="20" t="s">
        <v>122</v>
      </c>
    </row>
    <row r="21" spans="1:1" x14ac:dyDescent="0.2">
      <c r="A21" s="36" t="s">
        <v>123</v>
      </c>
    </row>
    <row r="22" spans="1:1" x14ac:dyDescent="0.2">
      <c r="A22" s="36" t="s">
        <v>124</v>
      </c>
    </row>
    <row r="23" spans="1:1" x14ac:dyDescent="0.2">
      <c r="A23" s="36" t="s">
        <v>125</v>
      </c>
    </row>
    <row r="24" spans="1:1" x14ac:dyDescent="0.2">
      <c r="A24" s="36" t="s">
        <v>126</v>
      </c>
    </row>
    <row r="25" spans="1:1" x14ac:dyDescent="0.2">
      <c r="A25" s="36" t="s">
        <v>127</v>
      </c>
    </row>
    <row r="26" spans="1:1" x14ac:dyDescent="0.2">
      <c r="A26" s="36" t="s">
        <v>128</v>
      </c>
    </row>
    <row r="27" spans="1:1" x14ac:dyDescent="0.2">
      <c r="A27" s="36" t="s">
        <v>129</v>
      </c>
    </row>
    <row r="28" spans="1:1" x14ac:dyDescent="0.2">
      <c r="A28" s="36" t="s">
        <v>136</v>
      </c>
    </row>
    <row r="29" spans="1:1" x14ac:dyDescent="0.2">
      <c r="A29" s="36" t="s">
        <v>137</v>
      </c>
    </row>
    <row r="30" spans="1:1" x14ac:dyDescent="0.2">
      <c r="A30" s="36" t="s">
        <v>138</v>
      </c>
    </row>
    <row r="32" spans="1:1" x14ac:dyDescent="0.2">
      <c r="A32" s="20" t="s">
        <v>130</v>
      </c>
    </row>
    <row r="33" spans="1:1" x14ac:dyDescent="0.2">
      <c r="A33" s="36" t="s">
        <v>131</v>
      </c>
    </row>
    <row r="34" spans="1:1" x14ac:dyDescent="0.2">
      <c r="A34" s="36" t="s">
        <v>132</v>
      </c>
    </row>
    <row r="35" spans="1:1" x14ac:dyDescent="0.2">
      <c r="A35" s="36" t="s">
        <v>133</v>
      </c>
    </row>
    <row r="36" spans="1:1" x14ac:dyDescent="0.2">
      <c r="A36" s="36" t="s">
        <v>140</v>
      </c>
    </row>
    <row r="37" spans="1:1" x14ac:dyDescent="0.2">
      <c r="A37" s="36" t="s">
        <v>134</v>
      </c>
    </row>
    <row r="38" spans="1:1" x14ac:dyDescent="0.2">
      <c r="A38" s="36" t="s">
        <v>135</v>
      </c>
    </row>
    <row r="39" spans="1:1" x14ac:dyDescent="0.2">
      <c r="A39" s="36" t="s">
        <v>141</v>
      </c>
    </row>
    <row r="40" spans="1:1" x14ac:dyDescent="0.2">
      <c r="A40" s="36" t="s">
        <v>142</v>
      </c>
    </row>
  </sheetData>
  <mergeCells count="1">
    <mergeCell ref="A1:C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Intro</vt:lpstr>
      <vt:lpstr>The Diet Log</vt:lpstr>
      <vt:lpstr>Log 1</vt:lpstr>
      <vt:lpstr>Food 1</vt:lpstr>
      <vt:lpstr>Converter</vt:lpstr>
      <vt:lpstr>Excel Tables</vt:lpstr>
      <vt:lpstr>Log 2</vt:lpstr>
      <vt:lpstr>Food 2</vt:lpstr>
      <vt:lpstr>Features</vt:lpstr>
      <vt:lpstr>Log 3</vt:lpstr>
      <vt:lpstr>Food 3</vt:lpstr>
      <vt:lpstr>Pivot Tables</vt:lpstr>
      <vt:lpstr>Log 4</vt:lpstr>
      <vt:lpstr>Food 4</vt:lpstr>
      <vt:lpstr>Pivot Table 4</vt:lpstr>
      <vt:lpstr>VLOOKUP</vt:lpstr>
      <vt:lpstr>Log 5</vt:lpstr>
      <vt:lpstr>Food 5</vt:lpstr>
      <vt:lpstr>Log 6</vt:lpstr>
      <vt:lpstr>Food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dcterms:created xsi:type="dcterms:W3CDTF">2022-06-02T23:57:35Z</dcterms:created>
  <dcterms:modified xsi:type="dcterms:W3CDTF">2022-11-09T17:45:41Z</dcterms:modified>
</cp:coreProperties>
</file>