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rich/Dropbox/Videos/Scripts/Script - Dieting with Excel/"/>
    </mc:Choice>
  </mc:AlternateContent>
  <xr:revisionPtr revIDLastSave="0" documentId="13_ncr:1_{62A7FE22-BC52-BC4A-9ED8-07A1B7015566}" xr6:coauthVersionLast="47" xr6:coauthVersionMax="47" xr10:uidLastSave="{00000000-0000-0000-0000-000000000000}"/>
  <bookViews>
    <workbookView xWindow="5920" yWindow="2740" windowWidth="19440" windowHeight="15460" tabRatio="643" xr2:uid="{5FCB2B8B-2AD6-8944-BDEC-08D6049B5922}"/>
  </bookViews>
  <sheets>
    <sheet name="Intro" sheetId="11" r:id="rId1"/>
    <sheet name="Diet Log" sheetId="57" r:id="rId2"/>
    <sheet name="Food List" sheetId="64" r:id="rId3"/>
    <sheet name="Converter" sheetId="63" r:id="rId4"/>
    <sheet name="Pivot Table" sheetId="65" r:id="rId5"/>
  </sheets>
  <externalReferences>
    <externalReference r:id="rId6"/>
    <externalReference r:id="rId7"/>
  </externalReferences>
  <definedNames>
    <definedName name="Categories2">[1]!ExpBudget2[Category]</definedName>
    <definedName name="Discount_Rate">[2]Debugging!$F$13</definedName>
  </definedNames>
  <calcPr calcId="191029"/>
  <pivotCaches>
    <pivotCache cacheId="1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57" l="1"/>
  <c r="I11" i="57"/>
  <c r="I12" i="57"/>
  <c r="I13" i="57"/>
  <c r="I14" i="57"/>
  <c r="I15" i="57"/>
  <c r="I16" i="57"/>
  <c r="I17" i="57"/>
  <c r="I18" i="57"/>
  <c r="I19" i="57"/>
  <c r="I20" i="57"/>
  <c r="I21" i="57"/>
  <c r="I22" i="57"/>
  <c r="I23" i="57"/>
  <c r="I24" i="57"/>
  <c r="I25" i="57"/>
  <c r="I26" i="57"/>
  <c r="I27" i="57"/>
  <c r="I28" i="57"/>
  <c r="I29" i="57"/>
  <c r="I30" i="57"/>
  <c r="I31" i="57"/>
  <c r="I32" i="57"/>
  <c r="I33" i="57"/>
  <c r="I34" i="57"/>
  <c r="I35" i="57"/>
  <c r="I36" i="57"/>
  <c r="I37" i="57"/>
  <c r="I38" i="57"/>
  <c r="H10" i="57"/>
  <c r="H11" i="57"/>
  <c r="H12" i="57"/>
  <c r="H13" i="57"/>
  <c r="H14" i="57"/>
  <c r="H15" i="57"/>
  <c r="H16" i="57"/>
  <c r="H17" i="57"/>
  <c r="H18" i="57"/>
  <c r="H19" i="57"/>
  <c r="H20" i="57"/>
  <c r="H21" i="57"/>
  <c r="H22" i="57"/>
  <c r="H23" i="57"/>
  <c r="H24" i="57"/>
  <c r="H25" i="57"/>
  <c r="H26" i="57"/>
  <c r="H27" i="57"/>
  <c r="H28" i="57"/>
  <c r="H29" i="57"/>
  <c r="H30" i="57"/>
  <c r="H31" i="57"/>
  <c r="H32" i="57"/>
  <c r="H33" i="57"/>
  <c r="H34" i="57"/>
  <c r="H35" i="57"/>
  <c r="H36" i="57"/>
  <c r="H37" i="57"/>
  <c r="H38" i="57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G10" i="57"/>
  <c r="G11" i="57"/>
  <c r="G12" i="57"/>
  <c r="G13" i="57"/>
  <c r="G14" i="57"/>
  <c r="G15" i="57"/>
  <c r="G16" i="57"/>
  <c r="G17" i="57"/>
  <c r="G18" i="57"/>
  <c r="G19" i="57"/>
  <c r="G20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6" i="64"/>
  <c r="A152" i="64"/>
  <c r="G152" i="64"/>
  <c r="F10" i="57"/>
  <c r="F11" i="57"/>
  <c r="F12" i="57"/>
  <c r="F13" i="57"/>
  <c r="F14" i="57"/>
  <c r="F15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0" i="57"/>
  <c r="F31" i="57"/>
  <c r="F32" i="57"/>
  <c r="F33" i="57"/>
  <c r="F34" i="57"/>
  <c r="F35" i="57"/>
  <c r="F36" i="57"/>
  <c r="F37" i="57"/>
  <c r="F38" i="57"/>
  <c r="F21" i="63"/>
  <c r="E21" i="63"/>
  <c r="D21" i="63"/>
  <c r="C21" i="63"/>
  <c r="F15" i="63"/>
  <c r="E15" i="63"/>
  <c r="D15" i="63"/>
  <c r="C15" i="63"/>
  <c r="F9" i="63"/>
  <c r="E9" i="63"/>
  <c r="D9" i="63"/>
  <c r="C9" i="63"/>
  <c r="H39" i="57" l="1"/>
  <c r="I39" i="57"/>
  <c r="H7" i="57"/>
  <c r="I7" i="57"/>
  <c r="F39" i="57"/>
  <c r="G39" i="57"/>
  <c r="F7" i="57" l="1"/>
  <c r="G7" i="57"/>
</calcChain>
</file>

<file path=xl/sharedStrings.xml><?xml version="1.0" encoding="utf-8"?>
<sst xmlns="http://schemas.openxmlformats.org/spreadsheetml/2006/main" count="432" uniqueCount="216">
  <si>
    <t>Microsoft Excel</t>
  </si>
  <si>
    <t>Rich Malloy</t>
  </si>
  <si>
    <t>Tech Help Today</t>
  </si>
  <si>
    <t>www.techhelptoday.com</t>
  </si>
  <si>
    <t>Copyright 2022, Tech Help Today LLC</t>
  </si>
  <si>
    <t>Click here to see the video</t>
  </si>
  <si>
    <t>Grand Total</t>
  </si>
  <si>
    <t>Total</t>
  </si>
  <si>
    <t>Date</t>
  </si>
  <si>
    <t>Item</t>
  </si>
  <si>
    <t>Calories</t>
  </si>
  <si>
    <t>Granola</t>
  </si>
  <si>
    <t>oz</t>
  </si>
  <si>
    <t>Units Converter</t>
  </si>
  <si>
    <t>Units</t>
  </si>
  <si>
    <t>Carbs</t>
  </si>
  <si>
    <t>Fat</t>
  </si>
  <si>
    <t>Protein</t>
  </si>
  <si>
    <t>Use the calculator below to determine the calories for a one-ounce portion.</t>
  </si>
  <si>
    <t>Adjust the yellow cells as needed</t>
  </si>
  <si>
    <t>Converting X Ounces to 1 Ounce</t>
  </si>
  <si>
    <t>Meal</t>
  </si>
  <si>
    <t>Quantity</t>
  </si>
  <si>
    <t>Breakfast</t>
  </si>
  <si>
    <t>piece</t>
  </si>
  <si>
    <t>Milk</t>
  </si>
  <si>
    <t>Reference</t>
  </si>
  <si>
    <t>Your meal</t>
  </si>
  <si>
    <t>Converting Reference Amounts to Amounts for Your Meal</t>
  </si>
  <si>
    <t>calorieking.com</t>
  </si>
  <si>
    <t>1 ounce</t>
  </si>
  <si>
    <t>Note: 1 oz = 28 g</t>
  </si>
  <si>
    <t>Converting X Grams to 28 Grams</t>
  </si>
  <si>
    <t>Orange juice</t>
  </si>
  <si>
    <t>serving</t>
  </si>
  <si>
    <t>Rice, cooked</t>
  </si>
  <si>
    <t>Oreos</t>
  </si>
  <si>
    <t>Coffee</t>
  </si>
  <si>
    <t>Sugar</t>
  </si>
  <si>
    <t>tsp</t>
  </si>
  <si>
    <t>Diet Coke</t>
  </si>
  <si>
    <t>Banana</t>
  </si>
  <si>
    <t>Egg</t>
  </si>
  <si>
    <t>Olive oil</t>
  </si>
  <si>
    <t>Zucchini</t>
  </si>
  <si>
    <t>Granola bar</t>
  </si>
  <si>
    <t>Peas, cooked</t>
  </si>
  <si>
    <t>Butter</t>
  </si>
  <si>
    <t>tbsp</t>
  </si>
  <si>
    <t>Potatoes, baked</t>
  </si>
  <si>
    <t>Lunch</t>
  </si>
  <si>
    <t>Big Mac</t>
  </si>
  <si>
    <t>Dinner</t>
  </si>
  <si>
    <t>Broccoli</t>
  </si>
  <si>
    <t>Totals:</t>
  </si>
  <si>
    <t>Row Labels</t>
  </si>
  <si>
    <t>Sum of Calories</t>
  </si>
  <si>
    <t>Sum of Carbs</t>
  </si>
  <si>
    <t>fatsecret.com</t>
  </si>
  <si>
    <t>28 g (1 oz)</t>
  </si>
  <si>
    <t>Count:</t>
  </si>
  <si>
    <t>Ice cream</t>
  </si>
  <si>
    <t>Yogurt</t>
  </si>
  <si>
    <t>Salmon</t>
  </si>
  <si>
    <t>Excel Diet App</t>
  </si>
  <si>
    <t xml:space="preserve">Data from:  </t>
  </si>
  <si>
    <t>item</t>
  </si>
  <si>
    <t>Ref. Amt.</t>
  </si>
  <si>
    <t>Carbs g</t>
  </si>
  <si>
    <t>Fats g</t>
  </si>
  <si>
    <t>Protein g</t>
  </si>
  <si>
    <t>Asparagus</t>
  </si>
  <si>
    <t>Cheese, Baby Bel, small</t>
  </si>
  <si>
    <t>Bacon, Turkey</t>
  </si>
  <si>
    <t>Balsamic vinegar</t>
  </si>
  <si>
    <t>Barramundi</t>
  </si>
  <si>
    <t>Beef, Ground</t>
  </si>
  <si>
    <t>Beer</t>
  </si>
  <si>
    <t>Beets</t>
  </si>
  <si>
    <t>Bell peppers</t>
  </si>
  <si>
    <t>Blueberries</t>
  </si>
  <si>
    <t>Brussels sprouts</t>
  </si>
  <si>
    <t>Cake, Coffee</t>
  </si>
  <si>
    <t>Carrots</t>
  </si>
  <si>
    <t>Cauliflower</t>
  </si>
  <si>
    <t>Cheese, Jarlsberg</t>
  </si>
  <si>
    <t>Cheese, Muenster</t>
  </si>
  <si>
    <t>slice</t>
  </si>
  <si>
    <t>Cheeseburger</t>
  </si>
  <si>
    <t>Cherries</t>
  </si>
  <si>
    <t>Chicken breast</t>
  </si>
  <si>
    <t>Chicken soup</t>
  </si>
  <si>
    <t>cup</t>
  </si>
  <si>
    <t>Chips</t>
  </si>
  <si>
    <t>Chips, Plantain</t>
  </si>
  <si>
    <t>Chips, Potato</t>
  </si>
  <si>
    <t>Coca Cola</t>
  </si>
  <si>
    <t>Cocktail sauce</t>
  </si>
  <si>
    <t>Coffee cake</t>
  </si>
  <si>
    <t>Cookies</t>
  </si>
  <si>
    <t>Cornbread</t>
  </si>
  <si>
    <t>Corned beef sandwich</t>
  </si>
  <si>
    <t>Cream soda</t>
  </si>
  <si>
    <t>Croissant</t>
  </si>
  <si>
    <t>Danish, Apple</t>
  </si>
  <si>
    <t>Dates</t>
  </si>
  <si>
    <t>Doughnut</t>
  </si>
  <si>
    <t>Doughnut, Dunkin</t>
  </si>
  <si>
    <t>Egg barley</t>
  </si>
  <si>
    <t>Egg roll</t>
  </si>
  <si>
    <t>Eggs</t>
  </si>
  <si>
    <t>Fish tacos</t>
  </si>
  <si>
    <t>Frappuccino</t>
  </si>
  <si>
    <t>French fries</t>
  </si>
  <si>
    <t>Gazpacho</t>
  </si>
  <si>
    <t>Granola, Autumn</t>
  </si>
  <si>
    <t>Granola, Elizabeth</t>
  </si>
  <si>
    <t>Granola, Sola</t>
  </si>
  <si>
    <t>Grapes</t>
  </si>
  <si>
    <t>Ground beef</t>
  </si>
  <si>
    <t>Guacamole, packette</t>
  </si>
  <si>
    <t>packette</t>
  </si>
  <si>
    <t>Halvah</t>
  </si>
  <si>
    <t>Ham, sliced</t>
  </si>
  <si>
    <t>Lettuce</t>
  </si>
  <si>
    <t>Mandarin orange</t>
  </si>
  <si>
    <t>Melon</t>
  </si>
  <si>
    <t>Mixed nuts</t>
  </si>
  <si>
    <t>Mozzarella</t>
  </si>
  <si>
    <t>Nuts, Mixed</t>
  </si>
  <si>
    <t>Oil, Olive</t>
  </si>
  <si>
    <t>Orange, Mandarin</t>
  </si>
  <si>
    <t>Pea soup</t>
  </si>
  <si>
    <t>Peanut butter pretzels</t>
  </si>
  <si>
    <t>Peppers, Bell</t>
  </si>
  <si>
    <t>Peppers, Red</t>
  </si>
  <si>
    <t>Pickles</t>
  </si>
  <si>
    <t>Pie, Key lime</t>
  </si>
  <si>
    <t>Plantain chips</t>
  </si>
  <si>
    <t>Popcorn</t>
  </si>
  <si>
    <t>Popcorn, cheese</t>
  </si>
  <si>
    <t>Pork</t>
  </si>
  <si>
    <t>Port wine</t>
  </si>
  <si>
    <t>Potato chips</t>
  </si>
  <si>
    <t>Pretzel, soft</t>
  </si>
  <si>
    <t>Pretzels</t>
  </si>
  <si>
    <t>Pretzels, Peanut-Butter filled</t>
  </si>
  <si>
    <t>Protein bar, Think</t>
  </si>
  <si>
    <t>Raspberries</t>
  </si>
  <si>
    <t>Ravioli, Spinach</t>
  </si>
  <si>
    <t>Red peppers</t>
  </si>
  <si>
    <t>Salad, Asian</t>
  </si>
  <si>
    <t>Salad, Caesar</t>
  </si>
  <si>
    <t>Salad, Cava, Avocado</t>
  </si>
  <si>
    <t>Salsa</t>
  </si>
  <si>
    <t>Saltines</t>
  </si>
  <si>
    <t>Sandwich, Corned Beef</t>
  </si>
  <si>
    <t>Sardines, canned</t>
  </si>
  <si>
    <t>can</t>
  </si>
  <si>
    <t>Sauce, Cocktail</t>
  </si>
  <si>
    <t>Sausage links</t>
  </si>
  <si>
    <t>Sausages, pre-cooked</t>
  </si>
  <si>
    <t>Seafood marinara</t>
  </si>
  <si>
    <t>Shrimp</t>
  </si>
  <si>
    <t>Shrimp, peeled, raw</t>
  </si>
  <si>
    <t>Shrimp, popcorn</t>
  </si>
  <si>
    <t>Shrimp, small</t>
  </si>
  <si>
    <t>Sliders, BBQ</t>
  </si>
  <si>
    <t>Soda, Cream</t>
  </si>
  <si>
    <t>Sole</t>
  </si>
  <si>
    <t>Soup, Chicken</t>
  </si>
  <si>
    <t>Soup, Pea</t>
  </si>
  <si>
    <t>Spinach</t>
  </si>
  <si>
    <t>Spinach ravioli</t>
  </si>
  <si>
    <t>Squash, Yellow</t>
  </si>
  <si>
    <t>Strawberries</t>
  </si>
  <si>
    <t>Stuffed eggplant</t>
  </si>
  <si>
    <t>Swordfish</t>
  </si>
  <si>
    <t>Tacos, Fish</t>
  </si>
  <si>
    <t>Tilapia, fried</t>
  </si>
  <si>
    <t>Tomatoes</t>
  </si>
  <si>
    <t>Tuna, canned</t>
  </si>
  <si>
    <t>Turkey bacon</t>
  </si>
  <si>
    <t>Vinegar, Balsamic</t>
  </si>
  <si>
    <t>Watermelon</t>
  </si>
  <si>
    <t>Wine, Port</t>
  </si>
  <si>
    <t>Wine, Sherry</t>
  </si>
  <si>
    <t>Wine, white</t>
  </si>
  <si>
    <t>Yellow Squash</t>
  </si>
  <si>
    <t>Yogurt drink</t>
  </si>
  <si>
    <t xml:space="preserve">bottle </t>
  </si>
  <si>
    <t>Yogurt drink, Stonyfield</t>
  </si>
  <si>
    <t>Apple</t>
  </si>
  <si>
    <t>Food List</t>
  </si>
  <si>
    <t>Chesse, Cheddar, slice</t>
  </si>
  <si>
    <t>Cheese, Cheddar, grated</t>
  </si>
  <si>
    <t>Salad without dressing</t>
  </si>
  <si>
    <t>Eggplant, roasted</t>
  </si>
  <si>
    <t>Totals for Each Day and Meal</t>
  </si>
  <si>
    <t>Fats</t>
  </si>
  <si>
    <t>Proteins</t>
  </si>
  <si>
    <t>Diet Log</t>
  </si>
  <si>
    <t>List all quantities as 1 oz, 1 tbsp, 1 piece, or 1 serving.</t>
  </si>
  <si>
    <t>If needed, use the Converter sheet to calculate values for a 1 ounce portion.</t>
  </si>
  <si>
    <t>For best results, enter the foods you eat in the Food List first. Then enter data here in the Blue columns.</t>
  </si>
  <si>
    <t>Sum of Fats</t>
  </si>
  <si>
    <t>Sum of Proteins</t>
  </si>
  <si>
    <t>Be sure to Refresh the table after you add data to the Diet Log.</t>
  </si>
  <si>
    <t>To Refresh: Right-click any cell and choose Refresh.</t>
  </si>
  <si>
    <t>In this table, the VLOOKUP function is used to automatically import nutritional values from the Food List table into the Green columns.</t>
  </si>
  <si>
    <t>To see the totals for each day and meal, adjust the Filter Button arrows in the Column Headers, or see the Pivot Table</t>
  </si>
  <si>
    <t>This Excel app uses the following features to keep track of the foods you eat:</t>
  </si>
  <si>
    <t>For more information on these amazing Excel features, click the link to the video above</t>
  </si>
  <si>
    <t>Excel Tables</t>
  </si>
  <si>
    <t>Pivot Tables</t>
  </si>
  <si>
    <t>The VLOOKUP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</si>
</sst>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"/>
    <numFmt numFmtId="166" formatCode="[$-409]d\-mmm;@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12"/>
      <color theme="1"/>
      <name val="Times New Roman"/>
      <family val="1"/>
    </font>
    <font>
      <b/>
      <sz val="28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D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theme="5" tint="0.39997558519241921"/>
      </left>
      <right/>
      <top style="double">
        <color theme="5"/>
      </top>
      <bottom style="thin">
        <color theme="5" tint="0.39997558519241921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0" xfId="1" applyFill="1"/>
    <xf numFmtId="0" fontId="3" fillId="3" borderId="0" xfId="1" applyFill="1"/>
    <xf numFmtId="0" fontId="3" fillId="0" borderId="0" xfId="1"/>
    <xf numFmtId="0" fontId="3" fillId="4" borderId="0" xfId="1" applyFill="1"/>
    <xf numFmtId="0" fontId="6" fillId="4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0" fontId="3" fillId="3" borderId="2" xfId="1" applyFill="1" applyBorder="1"/>
    <xf numFmtId="0" fontId="3" fillId="3" borderId="3" xfId="1" applyFill="1" applyBorder="1"/>
    <xf numFmtId="0" fontId="3" fillId="3" borderId="4" xfId="1" applyFill="1" applyBorder="1"/>
    <xf numFmtId="0" fontId="3" fillId="3" borderId="5" xfId="1" applyFill="1" applyBorder="1"/>
    <xf numFmtId="0" fontId="3" fillId="3" borderId="6" xfId="1" applyFill="1" applyBorder="1"/>
    <xf numFmtId="0" fontId="3" fillId="3" borderId="7" xfId="1" applyFill="1" applyBorder="1"/>
    <xf numFmtId="0" fontId="3" fillId="3" borderId="8" xfId="1" applyFill="1" applyBorder="1"/>
    <xf numFmtId="0" fontId="5" fillId="4" borderId="0" xfId="3" applyFill="1" applyAlignment="1">
      <alignment horizontal="center" vertical="center"/>
    </xf>
    <xf numFmtId="0" fontId="4" fillId="0" borderId="0" xfId="0" applyFont="1"/>
    <xf numFmtId="0" fontId="10" fillId="4" borderId="0" xfId="1" applyFont="1" applyFill="1" applyAlignment="1">
      <alignment horizontal="center" vertical="center" wrapText="1"/>
    </xf>
    <xf numFmtId="3" fontId="0" fillId="0" borderId="0" xfId="0" applyNumberFormat="1"/>
    <xf numFmtId="0" fontId="0" fillId="5" borderId="9" xfId="0" applyFill="1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/>
    <xf numFmtId="0" fontId="0" fillId="0" borderId="1" xfId="0" applyBorder="1"/>
    <xf numFmtId="0" fontId="0" fillId="0" borderId="12" xfId="0" applyBorder="1" applyAlignment="1">
      <alignment horizontal="center"/>
    </xf>
    <xf numFmtId="0" fontId="0" fillId="5" borderId="13" xfId="0" applyFill="1" applyBorder="1"/>
    <xf numFmtId="165" fontId="0" fillId="0" borderId="1" xfId="0" applyNumberFormat="1" applyBorder="1"/>
    <xf numFmtId="165" fontId="0" fillId="0" borderId="8" xfId="0" applyNumberFormat="1" applyBorder="1"/>
    <xf numFmtId="0" fontId="0" fillId="0" borderId="0" xfId="0" applyAlignment="1">
      <alignment horizontal="left" indent="1"/>
    </xf>
    <xf numFmtId="0" fontId="2" fillId="0" borderId="15" xfId="0" applyFont="1" applyBorder="1"/>
    <xf numFmtId="0" fontId="2" fillId="0" borderId="0" xfId="0" applyFont="1" applyAlignment="1">
      <alignment horizontal="right"/>
    </xf>
    <xf numFmtId="3" fontId="2" fillId="0" borderId="14" xfId="0" applyNumberFormat="1" applyFont="1" applyBorder="1"/>
    <xf numFmtId="0" fontId="13" fillId="6" borderId="16" xfId="0" applyFont="1" applyFill="1" applyBorder="1"/>
    <xf numFmtId="0" fontId="13" fillId="6" borderId="16" xfId="0" applyFont="1" applyFill="1" applyBorder="1" applyAlignment="1">
      <alignment horizontal="center"/>
    </xf>
    <xf numFmtId="0" fontId="14" fillId="0" borderId="0" xfId="0" applyFont="1"/>
    <xf numFmtId="166" fontId="0" fillId="0" borderId="0" xfId="0" applyNumberFormat="1" applyAlignment="1">
      <alignment horizontal="center"/>
    </xf>
    <xf numFmtId="0" fontId="9" fillId="3" borderId="0" xfId="1" applyFont="1" applyFill="1" applyAlignment="1">
      <alignment horizontal="left" indent="2"/>
    </xf>
    <xf numFmtId="0" fontId="9" fillId="3" borderId="0" xfId="1" applyFont="1" applyFill="1" applyAlignment="1">
      <alignment horizontal="left" indent="2"/>
    </xf>
    <xf numFmtId="0" fontId="3" fillId="3" borderId="0" xfId="1" applyFill="1"/>
    <xf numFmtId="0" fontId="3" fillId="3" borderId="0" xfId="1" applyFill="1" applyAlignment="1">
      <alignment horizontal="center"/>
    </xf>
    <xf numFmtId="0" fontId="9" fillId="3" borderId="0" xfId="1" applyFont="1" applyFill="1"/>
    <xf numFmtId="0" fontId="9" fillId="3" borderId="1" xfId="1" applyFont="1" applyFill="1" applyBorder="1" applyAlignment="1">
      <alignment horizontal="left" indent="2"/>
    </xf>
    <xf numFmtId="0" fontId="12" fillId="0" borderId="0" xfId="0" applyFont="1"/>
    <xf numFmtId="0" fontId="1" fillId="0" borderId="0" xfId="5"/>
    <xf numFmtId="0" fontId="15" fillId="0" borderId="0" xfId="8"/>
    <xf numFmtId="0" fontId="1" fillId="0" borderId="0" xfId="5" applyAlignment="1">
      <alignment horizontal="center"/>
    </xf>
    <xf numFmtId="0" fontId="1" fillId="0" borderId="0" xfId="5" applyAlignment="1">
      <alignment horizontal="left"/>
    </xf>
    <xf numFmtId="0" fontId="12" fillId="0" borderId="0" xfId="5" applyFont="1"/>
    <xf numFmtId="0" fontId="2" fillId="0" borderId="14" xfId="0" applyFont="1" applyBorder="1"/>
    <xf numFmtId="0" fontId="0" fillId="0" borderId="0" xfId="0" applyAlignment="1">
      <alignment horizontal="left"/>
    </xf>
    <xf numFmtId="0" fontId="0" fillId="0" borderId="0" xfId="0" applyAlignment="1"/>
    <xf numFmtId="0" fontId="2" fillId="0" borderId="17" xfId="0" applyFont="1" applyBorder="1" applyAlignment="1"/>
    <xf numFmtId="0" fontId="16" fillId="0" borderId="0" xfId="5" applyFont="1" applyAlignment="1">
      <alignment horizontal="right"/>
    </xf>
    <xf numFmtId="166" fontId="0" fillId="0" borderId="0" xfId="0" applyNumberFormat="1" applyAlignment="1">
      <alignment horizontal="left"/>
    </xf>
    <xf numFmtId="0" fontId="0" fillId="0" borderId="0" xfId="0" applyNumberFormat="1"/>
    <xf numFmtId="0" fontId="0" fillId="7" borderId="1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9" fillId="3" borderId="0" xfId="1" applyFont="1" applyFill="1" applyAlignment="1">
      <alignment horizontal="left"/>
    </xf>
  </cellXfs>
  <cellStyles count="9">
    <cellStyle name="Comma 2" xfId="6" xr:uid="{30C478D4-8EEC-4E26-880E-887B08382D6B}"/>
    <cellStyle name="Currency 2" xfId="7" xr:uid="{9B1EFC40-3390-4939-96AB-648D6EC10C58}"/>
    <cellStyle name="Hyperlink" xfId="3" builtinId="8"/>
    <cellStyle name="Hyperlink 2" xfId="2" xr:uid="{1AA270E6-C44C-472E-9AC3-51D8EAC2275C}"/>
    <cellStyle name="Hyperlink 3" xfId="8" xr:uid="{8577BF12-EC62-B340-8A07-856192028BCC}"/>
    <cellStyle name="Normal" xfId="0" builtinId="0"/>
    <cellStyle name="Normal 2" xfId="1" xr:uid="{891BE508-B3D9-4166-B40B-D2B695F3D438}"/>
    <cellStyle name="Normal 3" xfId="5" xr:uid="{7FB33179-24CE-4D38-837F-5896FFC0235A}"/>
    <cellStyle name="Title 2" xfId="4" xr:uid="{1D466441-99B2-4FB9-B2A3-9DE654B492CB}"/>
  </cellStyles>
  <dxfs count="1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0" formatCode="General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6" formatCode="[$-409]d\-mmm;@"/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CCECFF"/>
      <color rgb="FFFFDBDA"/>
      <color rgb="FFFFB6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12701</xdr:colOff>
      <xdr:row>0</xdr:row>
      <xdr:rowOff>190500</xdr:rowOff>
    </xdr:from>
    <xdr:to>
      <xdr:col>3</xdr:col>
      <xdr:colOff>5365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5651" y="190500"/>
          <a:ext cx="4621814" cy="3838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tregents-my.sharepoint.com/Users/RICH%20MALLOY/Dropbox/NCC/Extended%20Studies/Adv%20Excel%20Class/Session%201/Adv%20Budget%20Project/adv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ICH%20MALLOY/Dropbox/NCC/Extended%20Studies/Excel%20Advanced/Session%201/AX01A-Workbook%20Session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Budget"/>
      <sheetName val="Budget 2"/>
      <sheetName val="Ledger"/>
      <sheetName val="Ledger 2"/>
      <sheetName val="Pivot Table 2"/>
      <sheetName val="1Q Report"/>
      <sheetName val="1Q Report 2"/>
      <sheetName val="adv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avigating"/>
      <sheetName val="Selecting"/>
      <sheetName val="Tables"/>
      <sheetName val="Paste"/>
      <sheetName val="Absolute"/>
      <sheetName val="Entering"/>
      <sheetName val="1000 Rows"/>
      <sheetName val="Dates"/>
      <sheetName val="Displaying"/>
      <sheetName val="Formats"/>
      <sheetName val="Sparklines"/>
      <sheetName val="Styles"/>
      <sheetName val="Conditional"/>
      <sheetName val="Printing"/>
      <sheetName val="File Mgmt"/>
      <sheetName val="Formulas"/>
      <sheetName val="Debugging"/>
      <sheetName val="User Interface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3">
          <cell r="F13">
            <v>0.1</v>
          </cell>
        </row>
      </sheetData>
      <sheetData sheetId="18" refreshError="1"/>
      <sheetData sheetId="1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h Malloy" refreshedDate="44874.518243749997" createdVersion="8" refreshedVersion="8" minRefreshableVersion="3" recordCount="29" xr:uid="{EF881C08-7F48-EF46-9C94-D29B5088CC1F}">
  <cacheSource type="worksheet">
    <worksheetSource name="DietLog"/>
  </cacheSource>
  <cacheFields count="9">
    <cacheField name="Date" numFmtId="166">
      <sharedItems containsSemiMixedTypes="0" containsNonDate="0" containsDate="1" containsString="0" minDate="2022-01-01T00:00:00" maxDate="2022-01-03T00:00:00" count="2">
        <d v="2022-01-01T00:00:00"/>
        <d v="2022-01-02T00:00:00"/>
      </sharedItems>
    </cacheField>
    <cacheField name="Meal" numFmtId="0">
      <sharedItems count="3">
        <s v="Breakfast"/>
        <s v="Lunch"/>
        <s v="Dinner"/>
      </sharedItems>
    </cacheField>
    <cacheField name="Quantity" numFmtId="0">
      <sharedItems containsSemiMixedTypes="0" containsString="0" containsNumber="1" containsInteger="1" minValue="1" maxValue="12"/>
    </cacheField>
    <cacheField name="Units" numFmtId="0">
      <sharedItems/>
    </cacheField>
    <cacheField name="Item" numFmtId="0">
      <sharedItems/>
    </cacheField>
    <cacheField name="Calories" numFmtId="0">
      <sharedItems containsSemiMixedTypes="0" containsString="0" containsNumber="1" containsInteger="1" minValue="0" maxValue="550"/>
    </cacheField>
    <cacheField name="Carbs" numFmtId="0">
      <sharedItems containsSemiMixedTypes="0" containsString="0" containsNumber="1" minValue="0" maxValue="45"/>
    </cacheField>
    <cacheField name="Fats" numFmtId="0">
      <sharedItems containsSemiMixedTypes="0" containsString="0" containsNumber="1" minValue="0" maxValue="30"/>
    </cacheField>
    <cacheField name="Proteins" numFmtId="0">
      <sharedItems containsSemiMixedTypes="0" containsString="0" containsNumber="1" minValue="0" maxValue="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n v="1"/>
    <s v="oz"/>
    <s v="Orange juice"/>
    <n v="14"/>
    <n v="3.3"/>
    <n v="0.1"/>
    <n v="0"/>
  </r>
  <r>
    <x v="0"/>
    <x v="0"/>
    <n v="1"/>
    <s v="oz"/>
    <s v="Granola"/>
    <n v="140"/>
    <n v="14.6"/>
    <n v="6.9"/>
    <n v="4.2"/>
  </r>
  <r>
    <x v="0"/>
    <x v="0"/>
    <n v="1"/>
    <s v="oz"/>
    <s v="Strawberries"/>
    <n v="9"/>
    <n v="2.2000000000000002"/>
    <n v="0.1"/>
    <n v="0.2"/>
  </r>
  <r>
    <x v="0"/>
    <x v="0"/>
    <n v="3"/>
    <s v="oz"/>
    <s v="Milk"/>
    <n v="54"/>
    <n v="4.8000000000000007"/>
    <n v="3"/>
    <n v="3"/>
  </r>
  <r>
    <x v="0"/>
    <x v="0"/>
    <n v="6"/>
    <s v="oz"/>
    <s v="Coffee"/>
    <n v="0"/>
    <n v="0"/>
    <n v="0"/>
    <n v="0"/>
  </r>
  <r>
    <x v="0"/>
    <x v="0"/>
    <n v="2"/>
    <s v="tsp"/>
    <s v="Sugar"/>
    <n v="32"/>
    <n v="8.4"/>
    <n v="0"/>
    <n v="0"/>
  </r>
  <r>
    <x v="0"/>
    <x v="0"/>
    <n v="1"/>
    <s v="oz"/>
    <s v="Milk"/>
    <n v="18"/>
    <n v="1.6"/>
    <n v="1"/>
    <n v="1"/>
  </r>
  <r>
    <x v="0"/>
    <x v="1"/>
    <n v="1"/>
    <s v="serving"/>
    <s v="Big Mac"/>
    <n v="550"/>
    <n v="45"/>
    <n v="30"/>
    <n v="25"/>
  </r>
  <r>
    <x v="0"/>
    <x v="1"/>
    <n v="4"/>
    <s v="oz"/>
    <s v="French fries"/>
    <n v="304"/>
    <n v="38.799999999999997"/>
    <n v="15.6"/>
    <n v="4"/>
  </r>
  <r>
    <x v="0"/>
    <x v="1"/>
    <n v="12"/>
    <s v="oz"/>
    <s v="Coca Cola"/>
    <n v="144"/>
    <n v="39.599999999999994"/>
    <n v="0"/>
    <n v="0"/>
  </r>
  <r>
    <x v="0"/>
    <x v="1"/>
    <n v="4"/>
    <s v="piece"/>
    <s v="Oreos"/>
    <n v="280"/>
    <n v="42"/>
    <n v="12"/>
    <n v="2"/>
  </r>
  <r>
    <x v="0"/>
    <x v="2"/>
    <n v="5"/>
    <s v="oz"/>
    <s v="Salmon"/>
    <n v="290"/>
    <n v="0"/>
    <n v="17.5"/>
    <n v="31.5"/>
  </r>
  <r>
    <x v="0"/>
    <x v="2"/>
    <n v="4"/>
    <s v="oz"/>
    <s v="Broccoli"/>
    <n v="40"/>
    <n v="7.6"/>
    <n v="0.4"/>
    <n v="3.2"/>
  </r>
  <r>
    <x v="0"/>
    <x v="2"/>
    <n v="3"/>
    <s v="oz"/>
    <s v="Rice, cooked"/>
    <n v="111"/>
    <n v="24.299999999999997"/>
    <n v="0"/>
    <n v="2.0999999999999996"/>
  </r>
  <r>
    <x v="1"/>
    <x v="2"/>
    <n v="2"/>
    <s v="oz"/>
    <s v="Ice cream"/>
    <n v="170"/>
    <n v="15"/>
    <n v="11"/>
    <n v="2.6"/>
  </r>
  <r>
    <x v="1"/>
    <x v="0"/>
    <n v="2"/>
    <s v="piece"/>
    <s v="Egg"/>
    <n v="154"/>
    <n v="1.2"/>
    <n v="0"/>
    <n v="12.6"/>
  </r>
  <r>
    <x v="1"/>
    <x v="0"/>
    <n v="1"/>
    <s v="tbsp"/>
    <s v="Olive oil"/>
    <n v="119"/>
    <n v="0"/>
    <n v="13.5"/>
    <n v="0"/>
  </r>
  <r>
    <x v="1"/>
    <x v="0"/>
    <n v="4"/>
    <s v="oz"/>
    <s v="Orange juice"/>
    <n v="56"/>
    <n v="13.2"/>
    <n v="0.4"/>
    <n v="0"/>
  </r>
  <r>
    <x v="1"/>
    <x v="0"/>
    <n v="6"/>
    <s v="oz"/>
    <s v="Coffee"/>
    <n v="0"/>
    <n v="0"/>
    <n v="0"/>
    <n v="0"/>
  </r>
  <r>
    <x v="1"/>
    <x v="0"/>
    <n v="2"/>
    <s v="tsp"/>
    <s v="Sugar"/>
    <n v="32"/>
    <n v="8.4"/>
    <n v="0"/>
    <n v="0"/>
  </r>
  <r>
    <x v="1"/>
    <x v="0"/>
    <n v="1"/>
    <s v="oz"/>
    <s v="Milk"/>
    <n v="18"/>
    <n v="1.6"/>
    <n v="1"/>
    <n v="1"/>
  </r>
  <r>
    <x v="1"/>
    <x v="1"/>
    <n v="1"/>
    <s v="oz"/>
    <s v="Yogurt"/>
    <n v="17"/>
    <n v="1.3"/>
    <n v="0.9"/>
    <n v="1"/>
  </r>
  <r>
    <x v="1"/>
    <x v="1"/>
    <n v="2"/>
    <s v="piece"/>
    <s v="Granola bar"/>
    <n v="190"/>
    <n v="29"/>
    <n v="7"/>
    <n v="3"/>
  </r>
  <r>
    <x v="1"/>
    <x v="1"/>
    <n v="12"/>
    <s v="oz"/>
    <s v="Diet Coke"/>
    <n v="0"/>
    <n v="0"/>
    <n v="0"/>
    <n v="0"/>
  </r>
  <r>
    <x v="1"/>
    <x v="1"/>
    <n v="4"/>
    <s v="piece"/>
    <s v="Oreos"/>
    <n v="280"/>
    <n v="42"/>
    <n v="12"/>
    <n v="2"/>
  </r>
  <r>
    <x v="1"/>
    <x v="2"/>
    <n v="5"/>
    <s v="oz"/>
    <s v="Chicken breast"/>
    <n v="275"/>
    <n v="0"/>
    <n v="11"/>
    <n v="42"/>
  </r>
  <r>
    <x v="1"/>
    <x v="2"/>
    <n v="3"/>
    <s v="oz"/>
    <s v="Zucchini"/>
    <n v="15"/>
    <n v="3"/>
    <n v="0.30000000000000004"/>
    <n v="0.89999999999999991"/>
  </r>
  <r>
    <x v="1"/>
    <x v="2"/>
    <n v="4"/>
    <s v="oz"/>
    <s v="Potatoes, baked"/>
    <n v="108"/>
    <n v="24.4"/>
    <n v="0"/>
    <n v="2.8"/>
  </r>
  <r>
    <x v="1"/>
    <x v="2"/>
    <n v="2"/>
    <s v="oz"/>
    <s v="Ice cream"/>
    <n v="170"/>
    <n v="15"/>
    <n v="11"/>
    <n v="2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3AE5D7-603C-D748-B79E-855DCABE62D7}" name="PivotTabl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E14" firstHeaderRow="0" firstDataRow="1" firstDataCol="1"/>
  <pivotFields count="9">
    <pivotField axis="axisRow" numFmtId="166" showAll="0">
      <items count="3">
        <item x="0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Calories" fld="5" baseField="0" baseItem="0" numFmtId="3"/>
    <dataField name="Sum of Carbs" fld="6" baseField="0" baseItem="0"/>
    <dataField name="Sum of Fats" fld="7" baseField="0" baseItem="0"/>
    <dataField name="Sum of Proteins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63F0EA-8F2E-1341-B8E7-68015686EC2B}" name="DietLog" displayName="DietLog" ref="A9:I39" totalsRowCount="1" headerRowDxfId="13" headerRowBorderDxfId="12">
  <autoFilter ref="A9:I38" xr:uid="{B3CD847A-1993-734F-8355-90969C18D4F2}"/>
  <tableColumns count="9">
    <tableColumn id="1" xr3:uid="{0EC09331-3BF2-5745-995B-95A2F35A6EF2}" name="Date" totalsRowLabel="Total" dataDxfId="11" totalsRowDxfId="2"/>
    <tableColumn id="2" xr3:uid="{A8405841-6F0E-5748-99C7-BF16A8ED4A99}" name="Meal"/>
    <tableColumn id="5" xr3:uid="{745B85A1-2EE8-DD45-8C4D-D5EF19B7BD5C}" name="Item"/>
    <tableColumn id="3" xr3:uid="{6FE39A56-15E3-434F-896E-FC8DBE094C44}" name="Quantity" dataDxfId="10" totalsRowDxfId="1"/>
    <tableColumn id="4" xr3:uid="{59077A1B-C803-C24A-A420-C80FA3D91B20}" name="Units" dataDxfId="5" totalsRowDxfId="0">
      <calculatedColumnFormula>VLOOKUP(DietLog[[#This Row],[Item]],FoodList[],3,FALSE)</calculatedColumnFormula>
    </tableColumn>
    <tableColumn id="6" xr3:uid="{13557A0A-509B-2A47-8965-C8BB59C1F1E3}" name="Calories" totalsRowFunction="sum" dataDxfId="8">
      <calculatedColumnFormula>VLOOKUP(DietLog[[#This Row],[Item]],FoodList[],4,FALSE)*DietLog[[#This Row],[Quantity]]</calculatedColumnFormula>
    </tableColumn>
    <tableColumn id="7" xr3:uid="{C5F64342-58A6-0846-BBFE-E2EACE0AC4C1}" name="Carbs" totalsRowFunction="sum" dataDxfId="6">
      <calculatedColumnFormula>VLOOKUP(DietLog[[#This Row],[Item]],FoodList[],5,FALSE)*DietLog[[#This Row],[Quantity]]</calculatedColumnFormula>
    </tableColumn>
    <tableColumn id="8" xr3:uid="{533D5F85-15E2-824A-AC23-E3B0D61902B0}" name="Fats" totalsRowFunction="sum" dataDxfId="4">
      <calculatedColumnFormula>VLOOKUP(DietLog[[#This Row],[Item]],FoodList[],6,FALSE)*DietLog[[#This Row],[Quantity]]</calculatedColumnFormula>
    </tableColumn>
    <tableColumn id="9" xr3:uid="{71A136B2-7151-A24B-B6D0-EC425BFD8FA2}" name="Proteins" totalsRowFunction="sum" dataDxfId="3">
      <calculatedColumnFormula>VLOOKUP(DietLog[[#This Row],[Item]],FoodList[],7,FALSE)*DietLog[[#This Row],[Quantity]]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AD05E2-F8A9-124D-A6C3-4A328C843E2B}" name="FoodList" displayName="FoodList" ref="A8:G152" totalsRowCount="1">
  <autoFilter ref="A8:G151" xr:uid="{D9684032-7FA2-F749-B8AB-F0707B15117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xmlns:xlrd2="http://schemas.microsoft.com/office/spreadsheetml/2017/richdata2" ref="A9:G151">
    <sortCondition ref="A127:A151"/>
  </sortState>
  <tableColumns count="7">
    <tableColumn id="1" xr3:uid="{A36282BB-A62B-F249-AD64-7C83A12B620E}" name="item" totalsRowFunction="count" dataDxfId="9" totalsRowDxfId="7"/>
    <tableColumn id="2" xr3:uid="{86419A33-17FE-114A-9311-3F1AD209936D}" name="Ref. Amt."/>
    <tableColumn id="3" xr3:uid="{BCF93DCF-43D9-9840-AC6D-0005F089EFAA}" name="Units"/>
    <tableColumn id="4" xr3:uid="{DB2C980F-E7D2-5643-B748-9DE4670CEF23}" name="Calories"/>
    <tableColumn id="5" xr3:uid="{1923FF0D-C8B0-B341-A771-733E56492062}" name="Carbs g"/>
    <tableColumn id="6" xr3:uid="{31F90511-4192-3541-A70D-0C60A31E5505}" name="Fats g"/>
    <tableColumn id="7" xr3:uid="{0995CB37-DF72-9F41-AB46-0870A7615F87}" name="Protein g" totalsRowFunction="sum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techhelptoday.com/videos" TargetMode="External"/><Relationship Id="rId1" Type="http://schemas.openxmlformats.org/officeDocument/2006/relationships/hyperlink" Target="http://www.techhelptoday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hyperlink" Target="https://www.calorieking.com/us/en/" TargetMode="External"/><Relationship Id="rId1" Type="http://schemas.openxmlformats.org/officeDocument/2006/relationships/hyperlink" Target="http://www.fatsecret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A0A5-F1DE-4B54-9594-742A223B2BCF}">
  <sheetPr codeName="Sheet1"/>
  <dimension ref="A1:I24"/>
  <sheetViews>
    <sheetView tabSelected="1" zoomScaleNormal="100" workbookViewId="0">
      <selection activeCell="B4" sqref="B4"/>
    </sheetView>
  </sheetViews>
  <sheetFormatPr baseColWidth="10" defaultColWidth="10.83203125" defaultRowHeight="16" x14ac:dyDescent="0.2"/>
  <cols>
    <col min="1" max="1" width="3.33203125" style="3" customWidth="1"/>
    <col min="2" max="2" width="56.33203125" style="3" customWidth="1"/>
    <col min="3" max="3" width="60.6640625" style="3" customWidth="1"/>
    <col min="4" max="4" width="3.33203125" style="3" customWidth="1"/>
    <col min="5" max="9" width="10.83203125" style="2"/>
    <col min="10" max="16384" width="10.83203125" style="3"/>
  </cols>
  <sheetData>
    <row r="1" spans="1:4" x14ac:dyDescent="0.2">
      <c r="A1" s="1"/>
      <c r="B1" s="1"/>
      <c r="C1" s="1"/>
      <c r="D1" s="1"/>
    </row>
    <row r="2" spans="1:4" ht="41" customHeight="1" x14ac:dyDescent="0.2">
      <c r="A2" s="1"/>
      <c r="B2" s="4"/>
      <c r="D2" s="1"/>
    </row>
    <row r="3" spans="1:4" ht="35" customHeight="1" x14ac:dyDescent="0.2">
      <c r="A3" s="1"/>
      <c r="B3" s="5" t="s">
        <v>0</v>
      </c>
      <c r="D3" s="1"/>
    </row>
    <row r="4" spans="1:4" ht="84" customHeight="1" x14ac:dyDescent="0.2">
      <c r="A4" s="1"/>
      <c r="B4" s="17" t="s">
        <v>64</v>
      </c>
      <c r="D4" s="1"/>
    </row>
    <row r="5" spans="1:4" ht="31" customHeight="1" x14ac:dyDescent="0.2">
      <c r="A5" s="1"/>
      <c r="B5" s="5" t="s">
        <v>1</v>
      </c>
      <c r="D5" s="1"/>
    </row>
    <row r="6" spans="1:4" ht="24" customHeight="1" x14ac:dyDescent="0.2">
      <c r="A6" s="1"/>
      <c r="B6" s="6" t="s">
        <v>2</v>
      </c>
      <c r="D6" s="1"/>
    </row>
    <row r="7" spans="1:4" ht="24" customHeight="1" x14ac:dyDescent="0.2">
      <c r="A7" s="1"/>
      <c r="B7" s="7" t="s">
        <v>3</v>
      </c>
      <c r="D7" s="1"/>
    </row>
    <row r="8" spans="1:4" ht="24" customHeight="1" x14ac:dyDescent="0.2">
      <c r="A8" s="1"/>
      <c r="B8" s="15" t="s">
        <v>5</v>
      </c>
      <c r="D8" s="1"/>
    </row>
    <row r="9" spans="1:4" ht="41" customHeight="1" x14ac:dyDescent="0.2">
      <c r="A9" s="1"/>
      <c r="B9" s="4"/>
      <c r="D9" s="1"/>
    </row>
    <row r="10" spans="1:4" x14ac:dyDescent="0.2">
      <c r="A10" s="1"/>
      <c r="B10" s="1"/>
      <c r="C10" s="1"/>
      <c r="D10" s="1"/>
    </row>
    <row r="11" spans="1:4" x14ac:dyDescent="0.2">
      <c r="A11" s="2"/>
      <c r="B11" s="43"/>
      <c r="C11" s="43"/>
      <c r="D11" s="2"/>
    </row>
    <row r="12" spans="1:4" ht="17" thickBot="1" x14ac:dyDescent="0.25">
      <c r="A12" s="2"/>
      <c r="B12" s="44" t="s">
        <v>4</v>
      </c>
      <c r="C12" s="44"/>
      <c r="D12" s="2"/>
    </row>
    <row r="13" spans="1:4" x14ac:dyDescent="0.2">
      <c r="A13" s="8"/>
      <c r="B13" s="9"/>
      <c r="C13" s="9"/>
      <c r="D13" s="10"/>
    </row>
    <row r="14" spans="1:4" x14ac:dyDescent="0.2">
      <c r="A14" s="11"/>
      <c r="B14" s="45" t="s">
        <v>211</v>
      </c>
      <c r="C14" s="45"/>
      <c r="D14" s="12"/>
    </row>
    <row r="15" spans="1:4" x14ac:dyDescent="0.2">
      <c r="A15" s="11"/>
      <c r="B15" s="42" t="s">
        <v>213</v>
      </c>
      <c r="C15" s="42"/>
      <c r="D15" s="12"/>
    </row>
    <row r="16" spans="1:4" x14ac:dyDescent="0.2">
      <c r="A16" s="11"/>
      <c r="B16" s="42" t="s">
        <v>214</v>
      </c>
      <c r="C16" s="42"/>
      <c r="D16" s="12"/>
    </row>
    <row r="17" spans="1:4" x14ac:dyDescent="0.2">
      <c r="A17" s="11"/>
      <c r="B17" s="42" t="s">
        <v>215</v>
      </c>
      <c r="C17" s="42"/>
      <c r="D17" s="12"/>
    </row>
    <row r="18" spans="1:4" x14ac:dyDescent="0.2">
      <c r="A18" s="11"/>
      <c r="B18" s="62" t="s">
        <v>212</v>
      </c>
      <c r="C18" s="41"/>
      <c r="D18" s="12"/>
    </row>
    <row r="19" spans="1:4" s="2" customFormat="1" ht="17" thickBot="1" x14ac:dyDescent="0.25">
      <c r="A19" s="13"/>
      <c r="B19" s="46"/>
      <c r="C19" s="46"/>
      <c r="D19" s="14"/>
    </row>
    <row r="20" spans="1:4" s="2" customFormat="1" x14ac:dyDescent="0.2">
      <c r="B20" s="42"/>
      <c r="C20" s="42"/>
    </row>
    <row r="21" spans="1:4" s="2" customFormat="1" x14ac:dyDescent="0.2">
      <c r="B21" s="42"/>
      <c r="C21" s="42"/>
    </row>
    <row r="22" spans="1:4" s="2" customFormat="1" x14ac:dyDescent="0.2"/>
    <row r="23" spans="1:4" s="2" customFormat="1" x14ac:dyDescent="0.2"/>
    <row r="24" spans="1:4" s="2" customFormat="1" x14ac:dyDescent="0.2"/>
  </sheetData>
  <mergeCells count="9">
    <mergeCell ref="B21:C21"/>
    <mergeCell ref="B19:C19"/>
    <mergeCell ref="B16:C16"/>
    <mergeCell ref="B20:C20"/>
    <mergeCell ref="B17:C17"/>
    <mergeCell ref="B15:C15"/>
    <mergeCell ref="B11:C11"/>
    <mergeCell ref="B12:C12"/>
    <mergeCell ref="B14:C14"/>
  </mergeCells>
  <hyperlinks>
    <hyperlink ref="B7" r:id="rId1" xr:uid="{1B40D24F-2AAA-4B97-B680-14EB2444B4BE}"/>
    <hyperlink ref="B8" r:id="rId2" xr:uid="{39CFCBB5-0F7E-8646-8C64-AE6CE27A59AB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B8F55-7CB8-544C-B24C-05E31502F852}">
  <sheetPr codeName="Sheet19"/>
  <dimension ref="A1:I39"/>
  <sheetViews>
    <sheetView zoomScale="120" zoomScaleNormal="120" workbookViewId="0">
      <selection sqref="A1:B1"/>
    </sheetView>
  </sheetViews>
  <sheetFormatPr baseColWidth="10" defaultColWidth="11" defaultRowHeight="16" x14ac:dyDescent="0.2"/>
  <cols>
    <col min="3" max="3" width="18" customWidth="1"/>
    <col min="4" max="4" width="12.5" customWidth="1"/>
    <col min="5" max="5" width="10.1640625" customWidth="1"/>
  </cols>
  <sheetData>
    <row r="1" spans="1:9" ht="21" x14ac:dyDescent="0.25">
      <c r="A1" s="47" t="s">
        <v>201</v>
      </c>
      <c r="B1" s="47"/>
    </row>
    <row r="2" spans="1:9" x14ac:dyDescent="0.2">
      <c r="A2" s="16" t="s">
        <v>209</v>
      </c>
    </row>
    <row r="3" spans="1:9" x14ac:dyDescent="0.2">
      <c r="A3" s="16" t="s">
        <v>204</v>
      </c>
    </row>
    <row r="4" spans="1:9" x14ac:dyDescent="0.2">
      <c r="A4" s="16" t="s">
        <v>210</v>
      </c>
    </row>
    <row r="5" spans="1:9" x14ac:dyDescent="0.2">
      <c r="A5" s="16"/>
    </row>
    <row r="6" spans="1:9" ht="17" thickBot="1" x14ac:dyDescent="0.25">
      <c r="A6" s="16"/>
      <c r="F6" s="22" t="s">
        <v>10</v>
      </c>
      <c r="G6" s="22" t="s">
        <v>15</v>
      </c>
      <c r="H6" s="22" t="s">
        <v>199</v>
      </c>
      <c r="I6" s="22" t="s">
        <v>200</v>
      </c>
    </row>
    <row r="7" spans="1:9" ht="17" thickTop="1" x14ac:dyDescent="0.2">
      <c r="E7" s="35" t="s">
        <v>54</v>
      </c>
      <c r="F7" s="36">
        <f>SUBTOTAL(109,DietLog[Calories])</f>
        <v>3590</v>
      </c>
      <c r="G7" s="34">
        <f>SUBTOTAL(109,DietLog[Carbs])</f>
        <v>386.29999999999995</v>
      </c>
      <c r="H7" s="53">
        <f>SUBTOTAL(109,DietLog[Fats])</f>
        <v>154.70000000000005</v>
      </c>
      <c r="I7" s="34">
        <f>SUBTOTAL(109,DietLog[Proteins])</f>
        <v>146.69999999999999</v>
      </c>
    </row>
    <row r="9" spans="1:9" x14ac:dyDescent="0.2">
      <c r="A9" s="29" t="s">
        <v>8</v>
      </c>
      <c r="B9" s="29" t="s">
        <v>21</v>
      </c>
      <c r="C9" s="29" t="s">
        <v>9</v>
      </c>
      <c r="D9" s="29" t="s">
        <v>22</v>
      </c>
      <c r="E9" s="60" t="s">
        <v>14</v>
      </c>
      <c r="F9" s="60" t="s">
        <v>10</v>
      </c>
      <c r="G9" s="60" t="s">
        <v>15</v>
      </c>
      <c r="H9" s="61" t="s">
        <v>199</v>
      </c>
      <c r="I9" s="61" t="s">
        <v>200</v>
      </c>
    </row>
    <row r="10" spans="1:9" x14ac:dyDescent="0.2">
      <c r="A10" s="40">
        <v>44562</v>
      </c>
      <c r="B10" s="37" t="s">
        <v>23</v>
      </c>
      <c r="C10" s="37" t="s">
        <v>33</v>
      </c>
      <c r="D10" s="38">
        <v>1</v>
      </c>
      <c r="E10" s="22" t="str">
        <f>VLOOKUP(DietLog[[#This Row],[Item]],FoodList[],3,FALSE)</f>
        <v>oz</v>
      </c>
      <c r="F10">
        <f>VLOOKUP(DietLog[[#This Row],[Item]],FoodList[],4,FALSE)*DietLog[[#This Row],[Quantity]]</f>
        <v>14</v>
      </c>
      <c r="G10">
        <f>VLOOKUP(DietLog[[#This Row],[Item]],FoodList[],5,FALSE)*DietLog[[#This Row],[Quantity]]</f>
        <v>3.3</v>
      </c>
      <c r="H10">
        <f>VLOOKUP(DietLog[[#This Row],[Item]],FoodList[],6,FALSE)*DietLog[[#This Row],[Quantity]]</f>
        <v>0.1</v>
      </c>
      <c r="I10">
        <f>VLOOKUP(DietLog[[#This Row],[Item]],FoodList[],7,FALSE)*DietLog[[#This Row],[Quantity]]</f>
        <v>0</v>
      </c>
    </row>
    <row r="11" spans="1:9" s="39" customFormat="1" ht="19" x14ac:dyDescent="0.25">
      <c r="A11" s="40">
        <v>44562</v>
      </c>
      <c r="B11" t="s">
        <v>23</v>
      </c>
      <c r="C11" t="s">
        <v>11</v>
      </c>
      <c r="D11" s="22">
        <v>1</v>
      </c>
      <c r="E11" s="22" t="str">
        <f>VLOOKUP(DietLog[[#This Row],[Item]],FoodList[],3,FALSE)</f>
        <v>oz</v>
      </c>
      <c r="F11">
        <f>VLOOKUP(DietLog[[#This Row],[Item]],FoodList[],4,FALSE)*DietLog[[#This Row],[Quantity]]</f>
        <v>140</v>
      </c>
      <c r="G11">
        <f>VLOOKUP(DietLog[[#This Row],[Item]],FoodList[],5,FALSE)*DietLog[[#This Row],[Quantity]]</f>
        <v>14.6</v>
      </c>
      <c r="H11">
        <f>VLOOKUP(DietLog[[#This Row],[Item]],FoodList[],6,FALSE)*DietLog[[#This Row],[Quantity]]</f>
        <v>6.9</v>
      </c>
      <c r="I11">
        <f>VLOOKUP(DietLog[[#This Row],[Item]],FoodList[],7,FALSE)*DietLog[[#This Row],[Quantity]]</f>
        <v>4.2</v>
      </c>
    </row>
    <row r="12" spans="1:9" x14ac:dyDescent="0.2">
      <c r="A12" s="40">
        <v>44562</v>
      </c>
      <c r="B12" t="s">
        <v>23</v>
      </c>
      <c r="C12" t="s">
        <v>175</v>
      </c>
      <c r="D12" s="22">
        <v>1</v>
      </c>
      <c r="E12" s="22" t="str">
        <f>VLOOKUP(DietLog[[#This Row],[Item]],FoodList[],3,FALSE)</f>
        <v>oz</v>
      </c>
      <c r="F12">
        <f>VLOOKUP(DietLog[[#This Row],[Item]],FoodList[],4,FALSE)*DietLog[[#This Row],[Quantity]]</f>
        <v>9</v>
      </c>
      <c r="G12">
        <f>VLOOKUP(DietLog[[#This Row],[Item]],FoodList[],5,FALSE)*DietLog[[#This Row],[Quantity]]</f>
        <v>2.2000000000000002</v>
      </c>
      <c r="H12">
        <f>VLOOKUP(DietLog[[#This Row],[Item]],FoodList[],6,FALSE)*DietLog[[#This Row],[Quantity]]</f>
        <v>0.1</v>
      </c>
      <c r="I12">
        <f>VLOOKUP(DietLog[[#This Row],[Item]],FoodList[],7,FALSE)*DietLog[[#This Row],[Quantity]]</f>
        <v>0.2</v>
      </c>
    </row>
    <row r="13" spans="1:9" x14ac:dyDescent="0.2">
      <c r="A13" s="40">
        <v>44562</v>
      </c>
      <c r="B13" t="s">
        <v>23</v>
      </c>
      <c r="C13" t="s">
        <v>25</v>
      </c>
      <c r="D13" s="22">
        <v>3</v>
      </c>
      <c r="E13" s="22" t="str">
        <f>VLOOKUP(DietLog[[#This Row],[Item]],FoodList[],3,FALSE)</f>
        <v>oz</v>
      </c>
      <c r="F13">
        <f>VLOOKUP(DietLog[[#This Row],[Item]],FoodList[],4,FALSE)*DietLog[[#This Row],[Quantity]]</f>
        <v>54</v>
      </c>
      <c r="G13">
        <f>VLOOKUP(DietLog[[#This Row],[Item]],FoodList[],5,FALSE)*DietLog[[#This Row],[Quantity]]</f>
        <v>4.8000000000000007</v>
      </c>
      <c r="H13">
        <f>VLOOKUP(DietLog[[#This Row],[Item]],FoodList[],6,FALSE)*DietLog[[#This Row],[Quantity]]</f>
        <v>3</v>
      </c>
      <c r="I13">
        <f>VLOOKUP(DietLog[[#This Row],[Item]],FoodList[],7,FALSE)*DietLog[[#This Row],[Quantity]]</f>
        <v>3</v>
      </c>
    </row>
    <row r="14" spans="1:9" x14ac:dyDescent="0.2">
      <c r="A14" s="40">
        <v>44562</v>
      </c>
      <c r="B14" t="s">
        <v>23</v>
      </c>
      <c r="C14" t="s">
        <v>37</v>
      </c>
      <c r="D14" s="22">
        <v>6</v>
      </c>
      <c r="E14" s="22" t="str">
        <f>VLOOKUP(DietLog[[#This Row],[Item]],FoodList[],3,FALSE)</f>
        <v>oz</v>
      </c>
      <c r="F14">
        <f>VLOOKUP(DietLog[[#This Row],[Item]],FoodList[],4,FALSE)*DietLog[[#This Row],[Quantity]]</f>
        <v>0</v>
      </c>
      <c r="G14">
        <f>VLOOKUP(DietLog[[#This Row],[Item]],FoodList[],5,FALSE)*DietLog[[#This Row],[Quantity]]</f>
        <v>0</v>
      </c>
      <c r="H14">
        <f>VLOOKUP(DietLog[[#This Row],[Item]],FoodList[],6,FALSE)*DietLog[[#This Row],[Quantity]]</f>
        <v>0</v>
      </c>
      <c r="I14">
        <f>VLOOKUP(DietLog[[#This Row],[Item]],FoodList[],7,FALSE)*DietLog[[#This Row],[Quantity]]</f>
        <v>0</v>
      </c>
    </row>
    <row r="15" spans="1:9" x14ac:dyDescent="0.2">
      <c r="A15" s="40">
        <v>44562</v>
      </c>
      <c r="B15" t="s">
        <v>23</v>
      </c>
      <c r="C15" t="s">
        <v>38</v>
      </c>
      <c r="D15" s="22">
        <v>2</v>
      </c>
      <c r="E15" s="22" t="str">
        <f>VLOOKUP(DietLog[[#This Row],[Item]],FoodList[],3,FALSE)</f>
        <v>tsp</v>
      </c>
      <c r="F15">
        <f>VLOOKUP(DietLog[[#This Row],[Item]],FoodList[],4,FALSE)*DietLog[[#This Row],[Quantity]]</f>
        <v>32</v>
      </c>
      <c r="G15">
        <f>VLOOKUP(DietLog[[#This Row],[Item]],FoodList[],5,FALSE)*DietLog[[#This Row],[Quantity]]</f>
        <v>8.4</v>
      </c>
      <c r="H15">
        <f>VLOOKUP(DietLog[[#This Row],[Item]],FoodList[],6,FALSE)*DietLog[[#This Row],[Quantity]]</f>
        <v>0</v>
      </c>
      <c r="I15">
        <f>VLOOKUP(DietLog[[#This Row],[Item]],FoodList[],7,FALSE)*DietLog[[#This Row],[Quantity]]</f>
        <v>0</v>
      </c>
    </row>
    <row r="16" spans="1:9" x14ac:dyDescent="0.2">
      <c r="A16" s="40">
        <v>44562</v>
      </c>
      <c r="B16" t="s">
        <v>23</v>
      </c>
      <c r="C16" t="s">
        <v>25</v>
      </c>
      <c r="D16" s="22">
        <v>1</v>
      </c>
      <c r="E16" s="22" t="str">
        <f>VLOOKUP(DietLog[[#This Row],[Item]],FoodList[],3,FALSE)</f>
        <v>oz</v>
      </c>
      <c r="F16">
        <f>VLOOKUP(DietLog[[#This Row],[Item]],FoodList[],4,FALSE)*DietLog[[#This Row],[Quantity]]</f>
        <v>18</v>
      </c>
      <c r="G16">
        <f>VLOOKUP(DietLog[[#This Row],[Item]],FoodList[],5,FALSE)*DietLog[[#This Row],[Quantity]]</f>
        <v>1.6</v>
      </c>
      <c r="H16">
        <f>VLOOKUP(DietLog[[#This Row],[Item]],FoodList[],6,FALSE)*DietLog[[#This Row],[Quantity]]</f>
        <v>1</v>
      </c>
      <c r="I16">
        <f>VLOOKUP(DietLog[[#This Row],[Item]],FoodList[],7,FALSE)*DietLog[[#This Row],[Quantity]]</f>
        <v>1</v>
      </c>
    </row>
    <row r="17" spans="1:9" x14ac:dyDescent="0.2">
      <c r="A17" s="40">
        <v>44562</v>
      </c>
      <c r="B17" t="s">
        <v>50</v>
      </c>
      <c r="C17" t="s">
        <v>51</v>
      </c>
      <c r="D17" s="22">
        <v>1</v>
      </c>
      <c r="E17" s="22" t="str">
        <f>VLOOKUP(DietLog[[#This Row],[Item]],FoodList[],3,FALSE)</f>
        <v>serving</v>
      </c>
      <c r="F17">
        <f>VLOOKUP(DietLog[[#This Row],[Item]],FoodList[],4,FALSE)*DietLog[[#This Row],[Quantity]]</f>
        <v>550</v>
      </c>
      <c r="G17">
        <f>VLOOKUP(DietLog[[#This Row],[Item]],FoodList[],5,FALSE)*DietLog[[#This Row],[Quantity]]</f>
        <v>45</v>
      </c>
      <c r="H17">
        <f>VLOOKUP(DietLog[[#This Row],[Item]],FoodList[],6,FALSE)*DietLog[[#This Row],[Quantity]]</f>
        <v>30</v>
      </c>
      <c r="I17">
        <f>VLOOKUP(DietLog[[#This Row],[Item]],FoodList[],7,FALSE)*DietLog[[#This Row],[Quantity]]</f>
        <v>25</v>
      </c>
    </row>
    <row r="18" spans="1:9" x14ac:dyDescent="0.2">
      <c r="A18" s="40">
        <v>44562</v>
      </c>
      <c r="B18" t="s">
        <v>50</v>
      </c>
      <c r="C18" t="s">
        <v>113</v>
      </c>
      <c r="D18" s="22">
        <v>4</v>
      </c>
      <c r="E18" s="22" t="str">
        <f>VLOOKUP(DietLog[[#This Row],[Item]],FoodList[],3,FALSE)</f>
        <v>oz</v>
      </c>
      <c r="F18">
        <f>VLOOKUP(DietLog[[#This Row],[Item]],FoodList[],4,FALSE)*DietLog[[#This Row],[Quantity]]</f>
        <v>304</v>
      </c>
      <c r="G18">
        <f>VLOOKUP(DietLog[[#This Row],[Item]],FoodList[],5,FALSE)*DietLog[[#This Row],[Quantity]]</f>
        <v>38.799999999999997</v>
      </c>
      <c r="H18">
        <f>VLOOKUP(DietLog[[#This Row],[Item]],FoodList[],6,FALSE)*DietLog[[#This Row],[Quantity]]</f>
        <v>15.6</v>
      </c>
      <c r="I18">
        <f>VLOOKUP(DietLog[[#This Row],[Item]],FoodList[],7,FALSE)*DietLog[[#This Row],[Quantity]]</f>
        <v>4</v>
      </c>
    </row>
    <row r="19" spans="1:9" x14ac:dyDescent="0.2">
      <c r="A19" s="40">
        <v>44562</v>
      </c>
      <c r="B19" t="s">
        <v>50</v>
      </c>
      <c r="C19" t="s">
        <v>96</v>
      </c>
      <c r="D19" s="22">
        <v>12</v>
      </c>
      <c r="E19" s="22" t="str">
        <f>VLOOKUP(DietLog[[#This Row],[Item]],FoodList[],3,FALSE)</f>
        <v>oz</v>
      </c>
      <c r="F19">
        <f>VLOOKUP(DietLog[[#This Row],[Item]],FoodList[],4,FALSE)*DietLog[[#This Row],[Quantity]]</f>
        <v>144</v>
      </c>
      <c r="G19">
        <f>VLOOKUP(DietLog[[#This Row],[Item]],FoodList[],5,FALSE)*DietLog[[#This Row],[Quantity]]</f>
        <v>39.599999999999994</v>
      </c>
      <c r="H19">
        <f>VLOOKUP(DietLog[[#This Row],[Item]],FoodList[],6,FALSE)*DietLog[[#This Row],[Quantity]]</f>
        <v>0</v>
      </c>
      <c r="I19">
        <f>VLOOKUP(DietLog[[#This Row],[Item]],FoodList[],7,FALSE)*DietLog[[#This Row],[Quantity]]</f>
        <v>0</v>
      </c>
    </row>
    <row r="20" spans="1:9" x14ac:dyDescent="0.2">
      <c r="A20" s="40">
        <v>44562</v>
      </c>
      <c r="B20" t="s">
        <v>50</v>
      </c>
      <c r="C20" t="s">
        <v>36</v>
      </c>
      <c r="D20" s="22">
        <v>4</v>
      </c>
      <c r="E20" s="22" t="str">
        <f>VLOOKUP(DietLog[[#This Row],[Item]],FoodList[],3,FALSE)</f>
        <v>piece</v>
      </c>
      <c r="F20">
        <f>VLOOKUP(DietLog[[#This Row],[Item]],FoodList[],4,FALSE)*DietLog[[#This Row],[Quantity]]</f>
        <v>280</v>
      </c>
      <c r="G20">
        <f>VLOOKUP(DietLog[[#This Row],[Item]],FoodList[],5,FALSE)*DietLog[[#This Row],[Quantity]]</f>
        <v>42</v>
      </c>
      <c r="H20">
        <f>VLOOKUP(DietLog[[#This Row],[Item]],FoodList[],6,FALSE)*DietLog[[#This Row],[Quantity]]</f>
        <v>12</v>
      </c>
      <c r="I20">
        <f>VLOOKUP(DietLog[[#This Row],[Item]],FoodList[],7,FALSE)*DietLog[[#This Row],[Quantity]]</f>
        <v>2</v>
      </c>
    </row>
    <row r="21" spans="1:9" x14ac:dyDescent="0.2">
      <c r="A21" s="40">
        <v>44562</v>
      </c>
      <c r="B21" t="s">
        <v>52</v>
      </c>
      <c r="C21" t="s">
        <v>63</v>
      </c>
      <c r="D21" s="22">
        <v>5</v>
      </c>
      <c r="E21" s="22" t="str">
        <f>VLOOKUP(DietLog[[#This Row],[Item]],FoodList[],3,FALSE)</f>
        <v>oz</v>
      </c>
      <c r="F21">
        <f>VLOOKUP(DietLog[[#This Row],[Item]],FoodList[],4,FALSE)*DietLog[[#This Row],[Quantity]]</f>
        <v>290</v>
      </c>
      <c r="G21">
        <f>VLOOKUP(DietLog[[#This Row],[Item]],FoodList[],5,FALSE)*DietLog[[#This Row],[Quantity]]</f>
        <v>0</v>
      </c>
      <c r="H21">
        <f>VLOOKUP(DietLog[[#This Row],[Item]],FoodList[],6,FALSE)*DietLog[[#This Row],[Quantity]]</f>
        <v>17.5</v>
      </c>
      <c r="I21">
        <f>VLOOKUP(DietLog[[#This Row],[Item]],FoodList[],7,FALSE)*DietLog[[#This Row],[Quantity]]</f>
        <v>31.5</v>
      </c>
    </row>
    <row r="22" spans="1:9" x14ac:dyDescent="0.2">
      <c r="A22" s="40">
        <v>44562</v>
      </c>
      <c r="B22" t="s">
        <v>52</v>
      </c>
      <c r="C22" t="s">
        <v>53</v>
      </c>
      <c r="D22" s="22">
        <v>4</v>
      </c>
      <c r="E22" s="22" t="str">
        <f>VLOOKUP(DietLog[[#This Row],[Item]],FoodList[],3,FALSE)</f>
        <v>oz</v>
      </c>
      <c r="F22">
        <f>VLOOKUP(DietLog[[#This Row],[Item]],FoodList[],4,FALSE)*DietLog[[#This Row],[Quantity]]</f>
        <v>40</v>
      </c>
      <c r="G22">
        <f>VLOOKUP(DietLog[[#This Row],[Item]],FoodList[],5,FALSE)*DietLog[[#This Row],[Quantity]]</f>
        <v>7.6</v>
      </c>
      <c r="H22">
        <f>VLOOKUP(DietLog[[#This Row],[Item]],FoodList[],6,FALSE)*DietLog[[#This Row],[Quantity]]</f>
        <v>0.4</v>
      </c>
      <c r="I22">
        <f>VLOOKUP(DietLog[[#This Row],[Item]],FoodList[],7,FALSE)*DietLog[[#This Row],[Quantity]]</f>
        <v>3.2</v>
      </c>
    </row>
    <row r="23" spans="1:9" x14ac:dyDescent="0.2">
      <c r="A23" s="40">
        <v>44562</v>
      </c>
      <c r="B23" t="s">
        <v>52</v>
      </c>
      <c r="C23" t="s">
        <v>35</v>
      </c>
      <c r="D23" s="22">
        <v>3</v>
      </c>
      <c r="E23" s="22" t="str">
        <f>VLOOKUP(DietLog[[#This Row],[Item]],FoodList[],3,FALSE)</f>
        <v>oz</v>
      </c>
      <c r="F23">
        <f>VLOOKUP(DietLog[[#This Row],[Item]],FoodList[],4,FALSE)*DietLog[[#This Row],[Quantity]]</f>
        <v>111</v>
      </c>
      <c r="G23">
        <f>VLOOKUP(DietLog[[#This Row],[Item]],FoodList[],5,FALSE)*DietLog[[#This Row],[Quantity]]</f>
        <v>24.299999999999997</v>
      </c>
      <c r="H23">
        <f>VLOOKUP(DietLog[[#This Row],[Item]],FoodList[],6,FALSE)*DietLog[[#This Row],[Quantity]]</f>
        <v>0</v>
      </c>
      <c r="I23">
        <f>VLOOKUP(DietLog[[#This Row],[Item]],FoodList[],7,FALSE)*DietLog[[#This Row],[Quantity]]</f>
        <v>2.0999999999999996</v>
      </c>
    </row>
    <row r="24" spans="1:9" x14ac:dyDescent="0.2">
      <c r="A24" s="40">
        <v>44563</v>
      </c>
      <c r="B24" t="s">
        <v>52</v>
      </c>
      <c r="C24" t="s">
        <v>61</v>
      </c>
      <c r="D24" s="22">
        <v>2</v>
      </c>
      <c r="E24" s="22" t="str">
        <f>VLOOKUP(DietLog[[#This Row],[Item]],FoodList[],3,FALSE)</f>
        <v>oz</v>
      </c>
      <c r="F24">
        <f>VLOOKUP(DietLog[[#This Row],[Item]],FoodList[],4,FALSE)*DietLog[[#This Row],[Quantity]]</f>
        <v>170</v>
      </c>
      <c r="G24">
        <f>VLOOKUP(DietLog[[#This Row],[Item]],FoodList[],5,FALSE)*DietLog[[#This Row],[Quantity]]</f>
        <v>15</v>
      </c>
      <c r="H24">
        <f>VLOOKUP(DietLog[[#This Row],[Item]],FoodList[],6,FALSE)*DietLog[[#This Row],[Quantity]]</f>
        <v>11</v>
      </c>
      <c r="I24">
        <f>VLOOKUP(DietLog[[#This Row],[Item]],FoodList[],7,FALSE)*DietLog[[#This Row],[Quantity]]</f>
        <v>2.6</v>
      </c>
    </row>
    <row r="25" spans="1:9" x14ac:dyDescent="0.2">
      <c r="A25" s="40">
        <v>44563</v>
      </c>
      <c r="B25" t="s">
        <v>23</v>
      </c>
      <c r="C25" t="s">
        <v>42</v>
      </c>
      <c r="D25" s="22">
        <v>2</v>
      </c>
      <c r="E25" s="22" t="str">
        <f>VLOOKUP(DietLog[[#This Row],[Item]],FoodList[],3,FALSE)</f>
        <v>piece</v>
      </c>
      <c r="F25">
        <f>VLOOKUP(DietLog[[#This Row],[Item]],FoodList[],4,FALSE)*DietLog[[#This Row],[Quantity]]</f>
        <v>154</v>
      </c>
      <c r="G25">
        <f>VLOOKUP(DietLog[[#This Row],[Item]],FoodList[],5,FALSE)*DietLog[[#This Row],[Quantity]]</f>
        <v>1.2</v>
      </c>
      <c r="H25">
        <f>VLOOKUP(DietLog[[#This Row],[Item]],FoodList[],6,FALSE)*DietLog[[#This Row],[Quantity]]</f>
        <v>0</v>
      </c>
      <c r="I25">
        <f>VLOOKUP(DietLog[[#This Row],[Item]],FoodList[],7,FALSE)*DietLog[[#This Row],[Quantity]]</f>
        <v>12.6</v>
      </c>
    </row>
    <row r="26" spans="1:9" x14ac:dyDescent="0.2">
      <c r="A26" s="40">
        <v>44563</v>
      </c>
      <c r="B26" t="s">
        <v>23</v>
      </c>
      <c r="C26" t="s">
        <v>43</v>
      </c>
      <c r="D26" s="22">
        <v>1</v>
      </c>
      <c r="E26" s="22" t="str">
        <f>VLOOKUP(DietLog[[#This Row],[Item]],FoodList[],3,FALSE)</f>
        <v>tbsp</v>
      </c>
      <c r="F26">
        <f>VLOOKUP(DietLog[[#This Row],[Item]],FoodList[],4,FALSE)*DietLog[[#This Row],[Quantity]]</f>
        <v>119</v>
      </c>
      <c r="G26">
        <f>VLOOKUP(DietLog[[#This Row],[Item]],FoodList[],5,FALSE)*DietLog[[#This Row],[Quantity]]</f>
        <v>0</v>
      </c>
      <c r="H26">
        <f>VLOOKUP(DietLog[[#This Row],[Item]],FoodList[],6,FALSE)*DietLog[[#This Row],[Quantity]]</f>
        <v>13.5</v>
      </c>
      <c r="I26">
        <f>VLOOKUP(DietLog[[#This Row],[Item]],FoodList[],7,FALSE)*DietLog[[#This Row],[Quantity]]</f>
        <v>0</v>
      </c>
    </row>
    <row r="27" spans="1:9" x14ac:dyDescent="0.2">
      <c r="A27" s="40">
        <v>44563</v>
      </c>
      <c r="B27" t="s">
        <v>23</v>
      </c>
      <c r="C27" t="s">
        <v>33</v>
      </c>
      <c r="D27" s="22">
        <v>4</v>
      </c>
      <c r="E27" s="22" t="str">
        <f>VLOOKUP(DietLog[[#This Row],[Item]],FoodList[],3,FALSE)</f>
        <v>oz</v>
      </c>
      <c r="F27">
        <f>VLOOKUP(DietLog[[#This Row],[Item]],FoodList[],4,FALSE)*DietLog[[#This Row],[Quantity]]</f>
        <v>56</v>
      </c>
      <c r="G27">
        <f>VLOOKUP(DietLog[[#This Row],[Item]],FoodList[],5,FALSE)*DietLog[[#This Row],[Quantity]]</f>
        <v>13.2</v>
      </c>
      <c r="H27">
        <f>VLOOKUP(DietLog[[#This Row],[Item]],FoodList[],6,FALSE)*DietLog[[#This Row],[Quantity]]</f>
        <v>0.4</v>
      </c>
      <c r="I27">
        <f>VLOOKUP(DietLog[[#This Row],[Item]],FoodList[],7,FALSE)*DietLog[[#This Row],[Quantity]]</f>
        <v>0</v>
      </c>
    </row>
    <row r="28" spans="1:9" x14ac:dyDescent="0.2">
      <c r="A28" s="40">
        <v>44563</v>
      </c>
      <c r="B28" t="s">
        <v>23</v>
      </c>
      <c r="C28" t="s">
        <v>37</v>
      </c>
      <c r="D28" s="22">
        <v>6</v>
      </c>
      <c r="E28" s="22" t="str">
        <f>VLOOKUP(DietLog[[#This Row],[Item]],FoodList[],3,FALSE)</f>
        <v>oz</v>
      </c>
      <c r="F28">
        <f>VLOOKUP(DietLog[[#This Row],[Item]],FoodList[],4,FALSE)*DietLog[[#This Row],[Quantity]]</f>
        <v>0</v>
      </c>
      <c r="G28">
        <f>VLOOKUP(DietLog[[#This Row],[Item]],FoodList[],5,FALSE)*DietLog[[#This Row],[Quantity]]</f>
        <v>0</v>
      </c>
      <c r="H28">
        <f>VLOOKUP(DietLog[[#This Row],[Item]],FoodList[],6,FALSE)*DietLog[[#This Row],[Quantity]]</f>
        <v>0</v>
      </c>
      <c r="I28">
        <f>VLOOKUP(DietLog[[#This Row],[Item]],FoodList[],7,FALSE)*DietLog[[#This Row],[Quantity]]</f>
        <v>0</v>
      </c>
    </row>
    <row r="29" spans="1:9" x14ac:dyDescent="0.2">
      <c r="A29" s="40">
        <v>44563</v>
      </c>
      <c r="B29" t="s">
        <v>23</v>
      </c>
      <c r="C29" t="s">
        <v>38</v>
      </c>
      <c r="D29" s="22">
        <v>2</v>
      </c>
      <c r="E29" s="22" t="str">
        <f>VLOOKUP(DietLog[[#This Row],[Item]],FoodList[],3,FALSE)</f>
        <v>tsp</v>
      </c>
      <c r="F29">
        <f>VLOOKUP(DietLog[[#This Row],[Item]],FoodList[],4,FALSE)*DietLog[[#This Row],[Quantity]]</f>
        <v>32</v>
      </c>
      <c r="G29">
        <f>VLOOKUP(DietLog[[#This Row],[Item]],FoodList[],5,FALSE)*DietLog[[#This Row],[Quantity]]</f>
        <v>8.4</v>
      </c>
      <c r="H29">
        <f>VLOOKUP(DietLog[[#This Row],[Item]],FoodList[],6,FALSE)*DietLog[[#This Row],[Quantity]]</f>
        <v>0</v>
      </c>
      <c r="I29">
        <f>VLOOKUP(DietLog[[#This Row],[Item]],FoodList[],7,FALSE)*DietLog[[#This Row],[Quantity]]</f>
        <v>0</v>
      </c>
    </row>
    <row r="30" spans="1:9" x14ac:dyDescent="0.2">
      <c r="A30" s="40">
        <v>44563</v>
      </c>
      <c r="B30" t="s">
        <v>23</v>
      </c>
      <c r="C30" t="s">
        <v>25</v>
      </c>
      <c r="D30" s="22">
        <v>1</v>
      </c>
      <c r="E30" s="22" t="str">
        <f>VLOOKUP(DietLog[[#This Row],[Item]],FoodList[],3,FALSE)</f>
        <v>oz</v>
      </c>
      <c r="F30">
        <f>VLOOKUP(DietLog[[#This Row],[Item]],FoodList[],4,FALSE)*DietLog[[#This Row],[Quantity]]</f>
        <v>18</v>
      </c>
      <c r="G30">
        <f>VLOOKUP(DietLog[[#This Row],[Item]],FoodList[],5,FALSE)*DietLog[[#This Row],[Quantity]]</f>
        <v>1.6</v>
      </c>
      <c r="H30">
        <f>VLOOKUP(DietLog[[#This Row],[Item]],FoodList[],6,FALSE)*DietLog[[#This Row],[Quantity]]</f>
        <v>1</v>
      </c>
      <c r="I30">
        <f>VLOOKUP(DietLog[[#This Row],[Item]],FoodList[],7,FALSE)*DietLog[[#This Row],[Quantity]]</f>
        <v>1</v>
      </c>
    </row>
    <row r="31" spans="1:9" x14ac:dyDescent="0.2">
      <c r="A31" s="40">
        <v>44563</v>
      </c>
      <c r="B31" t="s">
        <v>50</v>
      </c>
      <c r="C31" t="s">
        <v>62</v>
      </c>
      <c r="D31" s="22">
        <v>1</v>
      </c>
      <c r="E31" s="22" t="str">
        <f>VLOOKUP(DietLog[[#This Row],[Item]],FoodList[],3,FALSE)</f>
        <v>oz</v>
      </c>
      <c r="F31">
        <f>VLOOKUP(DietLog[[#This Row],[Item]],FoodList[],4,FALSE)*DietLog[[#This Row],[Quantity]]</f>
        <v>17</v>
      </c>
      <c r="G31">
        <f>VLOOKUP(DietLog[[#This Row],[Item]],FoodList[],5,FALSE)*DietLog[[#This Row],[Quantity]]</f>
        <v>1.3</v>
      </c>
      <c r="H31">
        <f>VLOOKUP(DietLog[[#This Row],[Item]],FoodList[],6,FALSE)*DietLog[[#This Row],[Quantity]]</f>
        <v>0.9</v>
      </c>
      <c r="I31">
        <f>VLOOKUP(DietLog[[#This Row],[Item]],FoodList[],7,FALSE)*DietLog[[#This Row],[Quantity]]</f>
        <v>1</v>
      </c>
    </row>
    <row r="32" spans="1:9" x14ac:dyDescent="0.2">
      <c r="A32" s="40">
        <v>44563</v>
      </c>
      <c r="B32" t="s">
        <v>50</v>
      </c>
      <c r="C32" t="s">
        <v>45</v>
      </c>
      <c r="D32" s="22">
        <v>2</v>
      </c>
      <c r="E32" s="22" t="str">
        <f>VLOOKUP(DietLog[[#This Row],[Item]],FoodList[],3,FALSE)</f>
        <v>piece</v>
      </c>
      <c r="F32">
        <f>VLOOKUP(DietLog[[#This Row],[Item]],FoodList[],4,FALSE)*DietLog[[#This Row],[Quantity]]</f>
        <v>190</v>
      </c>
      <c r="G32">
        <f>VLOOKUP(DietLog[[#This Row],[Item]],FoodList[],5,FALSE)*DietLog[[#This Row],[Quantity]]</f>
        <v>29</v>
      </c>
      <c r="H32">
        <f>VLOOKUP(DietLog[[#This Row],[Item]],FoodList[],6,FALSE)*DietLog[[#This Row],[Quantity]]</f>
        <v>7</v>
      </c>
      <c r="I32">
        <f>VLOOKUP(DietLog[[#This Row],[Item]],FoodList[],7,FALSE)*DietLog[[#This Row],[Quantity]]</f>
        <v>3</v>
      </c>
    </row>
    <row r="33" spans="1:9" x14ac:dyDescent="0.2">
      <c r="A33" s="40">
        <v>44563</v>
      </c>
      <c r="B33" t="s">
        <v>50</v>
      </c>
      <c r="C33" t="s">
        <v>40</v>
      </c>
      <c r="D33" s="22">
        <v>12</v>
      </c>
      <c r="E33" s="22" t="str">
        <f>VLOOKUP(DietLog[[#This Row],[Item]],FoodList[],3,FALSE)</f>
        <v>oz</v>
      </c>
      <c r="F33">
        <f>VLOOKUP(DietLog[[#This Row],[Item]],FoodList[],4,FALSE)*DietLog[[#This Row],[Quantity]]</f>
        <v>0</v>
      </c>
      <c r="G33">
        <f>VLOOKUP(DietLog[[#This Row],[Item]],FoodList[],5,FALSE)*DietLog[[#This Row],[Quantity]]</f>
        <v>0</v>
      </c>
      <c r="H33">
        <f>VLOOKUP(DietLog[[#This Row],[Item]],FoodList[],6,FALSE)*DietLog[[#This Row],[Quantity]]</f>
        <v>0</v>
      </c>
      <c r="I33">
        <f>VLOOKUP(DietLog[[#This Row],[Item]],FoodList[],7,FALSE)*DietLog[[#This Row],[Quantity]]</f>
        <v>0</v>
      </c>
    </row>
    <row r="34" spans="1:9" x14ac:dyDescent="0.2">
      <c r="A34" s="40">
        <v>44563</v>
      </c>
      <c r="B34" t="s">
        <v>50</v>
      </c>
      <c r="C34" t="s">
        <v>36</v>
      </c>
      <c r="D34" s="22">
        <v>4</v>
      </c>
      <c r="E34" s="22" t="str">
        <f>VLOOKUP(DietLog[[#This Row],[Item]],FoodList[],3,FALSE)</f>
        <v>piece</v>
      </c>
      <c r="F34">
        <f>VLOOKUP(DietLog[[#This Row],[Item]],FoodList[],4,FALSE)*DietLog[[#This Row],[Quantity]]</f>
        <v>280</v>
      </c>
      <c r="G34">
        <f>VLOOKUP(DietLog[[#This Row],[Item]],FoodList[],5,FALSE)*DietLog[[#This Row],[Quantity]]</f>
        <v>42</v>
      </c>
      <c r="H34">
        <f>VLOOKUP(DietLog[[#This Row],[Item]],FoodList[],6,FALSE)*DietLog[[#This Row],[Quantity]]</f>
        <v>12</v>
      </c>
      <c r="I34">
        <f>VLOOKUP(DietLog[[#This Row],[Item]],FoodList[],7,FALSE)*DietLog[[#This Row],[Quantity]]</f>
        <v>2</v>
      </c>
    </row>
    <row r="35" spans="1:9" x14ac:dyDescent="0.2">
      <c r="A35" s="40">
        <v>44563</v>
      </c>
      <c r="B35" t="s">
        <v>52</v>
      </c>
      <c r="C35" t="s">
        <v>90</v>
      </c>
      <c r="D35" s="22">
        <v>5</v>
      </c>
      <c r="E35" s="22" t="str">
        <f>VLOOKUP(DietLog[[#This Row],[Item]],FoodList[],3,FALSE)</f>
        <v>oz</v>
      </c>
      <c r="F35">
        <f>VLOOKUP(DietLog[[#This Row],[Item]],FoodList[],4,FALSE)*DietLog[[#This Row],[Quantity]]</f>
        <v>275</v>
      </c>
      <c r="G35">
        <f>VLOOKUP(DietLog[[#This Row],[Item]],FoodList[],5,FALSE)*DietLog[[#This Row],[Quantity]]</f>
        <v>0</v>
      </c>
      <c r="H35">
        <f>VLOOKUP(DietLog[[#This Row],[Item]],FoodList[],6,FALSE)*DietLog[[#This Row],[Quantity]]</f>
        <v>11</v>
      </c>
      <c r="I35">
        <f>VLOOKUP(DietLog[[#This Row],[Item]],FoodList[],7,FALSE)*DietLog[[#This Row],[Quantity]]</f>
        <v>42</v>
      </c>
    </row>
    <row r="36" spans="1:9" x14ac:dyDescent="0.2">
      <c r="A36" s="40">
        <v>44563</v>
      </c>
      <c r="B36" t="s">
        <v>52</v>
      </c>
      <c r="C36" t="s">
        <v>44</v>
      </c>
      <c r="D36" s="22">
        <v>3</v>
      </c>
      <c r="E36" s="22" t="str">
        <f>VLOOKUP(DietLog[[#This Row],[Item]],FoodList[],3,FALSE)</f>
        <v>oz</v>
      </c>
      <c r="F36">
        <f>VLOOKUP(DietLog[[#This Row],[Item]],FoodList[],4,FALSE)*DietLog[[#This Row],[Quantity]]</f>
        <v>15</v>
      </c>
      <c r="G36">
        <f>VLOOKUP(DietLog[[#This Row],[Item]],FoodList[],5,FALSE)*DietLog[[#This Row],[Quantity]]</f>
        <v>3</v>
      </c>
      <c r="H36">
        <f>VLOOKUP(DietLog[[#This Row],[Item]],FoodList[],6,FALSE)*DietLog[[#This Row],[Quantity]]</f>
        <v>0.30000000000000004</v>
      </c>
      <c r="I36">
        <f>VLOOKUP(DietLog[[#This Row],[Item]],FoodList[],7,FALSE)*DietLog[[#This Row],[Quantity]]</f>
        <v>0.89999999999999991</v>
      </c>
    </row>
    <row r="37" spans="1:9" x14ac:dyDescent="0.2">
      <c r="A37" s="40">
        <v>44563</v>
      </c>
      <c r="B37" t="s">
        <v>52</v>
      </c>
      <c r="C37" t="s">
        <v>49</v>
      </c>
      <c r="D37" s="22">
        <v>4</v>
      </c>
      <c r="E37" s="22" t="str">
        <f>VLOOKUP(DietLog[[#This Row],[Item]],FoodList[],3,FALSE)</f>
        <v>oz</v>
      </c>
      <c r="F37">
        <f>VLOOKUP(DietLog[[#This Row],[Item]],FoodList[],4,FALSE)*DietLog[[#This Row],[Quantity]]</f>
        <v>108</v>
      </c>
      <c r="G37">
        <f>VLOOKUP(DietLog[[#This Row],[Item]],FoodList[],5,FALSE)*DietLog[[#This Row],[Quantity]]</f>
        <v>24.4</v>
      </c>
      <c r="H37">
        <f>VLOOKUP(DietLog[[#This Row],[Item]],FoodList[],6,FALSE)*DietLog[[#This Row],[Quantity]]</f>
        <v>0</v>
      </c>
      <c r="I37">
        <f>VLOOKUP(DietLog[[#This Row],[Item]],FoodList[],7,FALSE)*DietLog[[#This Row],[Quantity]]</f>
        <v>2.8</v>
      </c>
    </row>
    <row r="38" spans="1:9" x14ac:dyDescent="0.2">
      <c r="A38" s="40">
        <v>44563</v>
      </c>
      <c r="B38" t="s">
        <v>52</v>
      </c>
      <c r="C38" t="s">
        <v>61</v>
      </c>
      <c r="D38" s="22">
        <v>2</v>
      </c>
      <c r="E38" s="22" t="str">
        <f>VLOOKUP(DietLog[[#This Row],[Item]],FoodList[],3,FALSE)</f>
        <v>oz</v>
      </c>
      <c r="F38">
        <f>VLOOKUP(DietLog[[#This Row],[Item]],FoodList[],4,FALSE)*DietLog[[#This Row],[Quantity]]</f>
        <v>170</v>
      </c>
      <c r="G38">
        <f>VLOOKUP(DietLog[[#This Row],[Item]],FoodList[],5,FALSE)*DietLog[[#This Row],[Quantity]]</f>
        <v>15</v>
      </c>
      <c r="H38">
        <f>VLOOKUP(DietLog[[#This Row],[Item]],FoodList[],6,FALSE)*DietLog[[#This Row],[Quantity]]</f>
        <v>11</v>
      </c>
      <c r="I38">
        <f>VLOOKUP(DietLog[[#This Row],[Item]],FoodList[],7,FALSE)*DietLog[[#This Row],[Quantity]]</f>
        <v>2.6</v>
      </c>
    </row>
    <row r="39" spans="1:9" x14ac:dyDescent="0.2">
      <c r="A39" s="22" t="s">
        <v>7</v>
      </c>
      <c r="D39" s="22"/>
      <c r="E39" s="22"/>
      <c r="F39">
        <f>SUBTOTAL(109,DietLog[Calories])</f>
        <v>3590</v>
      </c>
      <c r="G39">
        <f>SUBTOTAL(109,DietLog[Carbs])</f>
        <v>386.29999999999995</v>
      </c>
      <c r="H39">
        <f>SUBTOTAL(109,DietLog[Fats])</f>
        <v>154.70000000000005</v>
      </c>
      <c r="I39">
        <f>SUBTOTAL(109,DietLog[Proteins])</f>
        <v>146.69999999999999</v>
      </c>
    </row>
  </sheetData>
  <mergeCells count="1">
    <mergeCell ref="A1:B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3154-FC9F-4A4D-8CFE-A068C72B2735}">
  <dimension ref="A1:G152"/>
  <sheetViews>
    <sheetView zoomScale="120" zoomScaleNormal="120" workbookViewId="0"/>
  </sheetViews>
  <sheetFormatPr baseColWidth="10" defaultColWidth="10.83203125" defaultRowHeight="15" x14ac:dyDescent="0.2"/>
  <cols>
    <col min="1" max="1" width="21.1640625" style="48" customWidth="1"/>
    <col min="2" max="2" width="10.1640625" style="48" customWidth="1"/>
    <col min="3" max="3" width="7.83203125" style="48" bestFit="1" customWidth="1"/>
    <col min="4" max="4" width="10.1640625" style="48" bestFit="1" customWidth="1"/>
    <col min="5" max="5" width="9.33203125" style="48" bestFit="1" customWidth="1"/>
    <col min="6" max="6" width="7.83203125" style="48" customWidth="1"/>
    <col min="7" max="7" width="9.33203125" style="48" customWidth="1"/>
    <col min="8" max="16384" width="10.83203125" style="48"/>
  </cols>
  <sheetData>
    <row r="1" spans="1:7" ht="21" x14ac:dyDescent="0.25">
      <c r="A1" s="52" t="s">
        <v>193</v>
      </c>
    </row>
    <row r="2" spans="1:7" x14ac:dyDescent="0.2">
      <c r="A2" s="48" t="s">
        <v>202</v>
      </c>
      <c r="B2" s="49"/>
      <c r="D2" s="49"/>
    </row>
    <row r="3" spans="1:7" x14ac:dyDescent="0.2">
      <c r="A3" s="48" t="s">
        <v>203</v>
      </c>
      <c r="B3" s="49"/>
      <c r="D3" s="49"/>
    </row>
    <row r="4" spans="1:7" x14ac:dyDescent="0.2">
      <c r="A4" s="48" t="s">
        <v>65</v>
      </c>
      <c r="B4" s="49" t="s">
        <v>29</v>
      </c>
      <c r="D4" s="49" t="s">
        <v>58</v>
      </c>
    </row>
    <row r="5" spans="1:7" ht="16" thickBot="1" x14ac:dyDescent="0.25">
      <c r="B5" s="49"/>
      <c r="D5" s="49"/>
    </row>
    <row r="6" spans="1:7" ht="17" thickTop="1" x14ac:dyDescent="0.2">
      <c r="B6" s="49"/>
      <c r="D6" s="49"/>
      <c r="F6" s="57" t="s">
        <v>60</v>
      </c>
      <c r="G6" s="56">
        <f>SUBTOTAL(103,FoodList[item])</f>
        <v>143</v>
      </c>
    </row>
    <row r="8" spans="1:7" x14ac:dyDescent="0.2">
      <c r="A8" s="48" t="s">
        <v>66</v>
      </c>
      <c r="B8" s="50" t="s">
        <v>67</v>
      </c>
      <c r="C8" s="50" t="s">
        <v>14</v>
      </c>
      <c r="D8" s="50" t="s">
        <v>10</v>
      </c>
      <c r="E8" s="50" t="s">
        <v>68</v>
      </c>
      <c r="F8" s="50" t="s">
        <v>69</v>
      </c>
      <c r="G8" s="50" t="s">
        <v>70</v>
      </c>
    </row>
    <row r="9" spans="1:7" x14ac:dyDescent="0.2">
      <c r="A9" s="51" t="s">
        <v>192</v>
      </c>
      <c r="B9" s="48">
        <v>1</v>
      </c>
      <c r="C9" s="48" t="s">
        <v>24</v>
      </c>
      <c r="D9" s="48">
        <v>72</v>
      </c>
      <c r="E9" s="48">
        <v>19</v>
      </c>
      <c r="F9" s="48">
        <v>0.2</v>
      </c>
      <c r="G9" s="48">
        <v>0.4</v>
      </c>
    </row>
    <row r="10" spans="1:7" x14ac:dyDescent="0.2">
      <c r="A10" s="51" t="s">
        <v>71</v>
      </c>
      <c r="B10" s="48">
        <v>1</v>
      </c>
      <c r="C10" s="48" t="s">
        <v>12</v>
      </c>
      <c r="D10" s="48">
        <v>6</v>
      </c>
      <c r="E10" s="48">
        <v>1.1000000000000001</v>
      </c>
      <c r="F10" s="48">
        <v>0</v>
      </c>
      <c r="G10" s="48">
        <v>0.6</v>
      </c>
    </row>
    <row r="11" spans="1:7" x14ac:dyDescent="0.2">
      <c r="A11" s="51" t="s">
        <v>73</v>
      </c>
      <c r="B11" s="48">
        <v>1</v>
      </c>
      <c r="C11" s="48" t="s">
        <v>24</v>
      </c>
      <c r="D11" s="48">
        <v>18</v>
      </c>
      <c r="E11" s="48">
        <v>0</v>
      </c>
      <c r="F11" s="48">
        <v>0.8</v>
      </c>
      <c r="G11" s="48">
        <v>2.5</v>
      </c>
    </row>
    <row r="12" spans="1:7" x14ac:dyDescent="0.2">
      <c r="A12" s="51" t="s">
        <v>74</v>
      </c>
      <c r="B12" s="48">
        <v>1</v>
      </c>
      <c r="C12" s="48" t="s">
        <v>48</v>
      </c>
      <c r="D12" s="48">
        <v>45</v>
      </c>
      <c r="E12" s="48">
        <v>10</v>
      </c>
      <c r="F12" s="48">
        <v>0</v>
      </c>
      <c r="G12" s="48">
        <v>0</v>
      </c>
    </row>
    <row r="13" spans="1:7" x14ac:dyDescent="0.2">
      <c r="A13" s="51" t="s">
        <v>41</v>
      </c>
      <c r="B13" s="48">
        <v>1</v>
      </c>
      <c r="C13" s="48" t="s">
        <v>24</v>
      </c>
      <c r="D13" s="48">
        <v>105</v>
      </c>
      <c r="E13" s="48">
        <v>27</v>
      </c>
      <c r="F13" s="48">
        <v>0.4</v>
      </c>
      <c r="G13" s="48">
        <v>1.3</v>
      </c>
    </row>
    <row r="14" spans="1:7" ht="16" x14ac:dyDescent="0.2">
      <c r="A14" s="54" t="s">
        <v>41</v>
      </c>
      <c r="B14" s="55">
        <v>1</v>
      </c>
      <c r="C14" s="55" t="s">
        <v>24</v>
      </c>
      <c r="D14" s="55">
        <v>105</v>
      </c>
      <c r="E14" s="55">
        <v>27</v>
      </c>
      <c r="F14" s="48">
        <v>0.3</v>
      </c>
      <c r="G14" s="48">
        <v>1.1000000000000001</v>
      </c>
    </row>
    <row r="15" spans="1:7" x14ac:dyDescent="0.2">
      <c r="A15" s="51" t="s">
        <v>75</v>
      </c>
      <c r="B15" s="48">
        <v>1</v>
      </c>
      <c r="C15" s="48" t="s">
        <v>24</v>
      </c>
      <c r="D15" s="48">
        <v>130</v>
      </c>
      <c r="E15" s="48">
        <v>0</v>
      </c>
      <c r="F15" s="48">
        <v>4.5</v>
      </c>
      <c r="G15" s="48">
        <v>22</v>
      </c>
    </row>
    <row r="16" spans="1:7" x14ac:dyDescent="0.2">
      <c r="A16" s="51" t="s">
        <v>76</v>
      </c>
      <c r="B16" s="48">
        <v>1</v>
      </c>
      <c r="C16" s="48" t="s">
        <v>12</v>
      </c>
      <c r="D16" s="48">
        <v>77</v>
      </c>
      <c r="E16" s="48">
        <v>0</v>
      </c>
      <c r="F16" s="48">
        <v>5.2</v>
      </c>
      <c r="G16" s="48">
        <v>7.1</v>
      </c>
    </row>
    <row r="17" spans="1:7" x14ac:dyDescent="0.2">
      <c r="A17" s="51" t="s">
        <v>77</v>
      </c>
      <c r="B17" s="48">
        <v>1</v>
      </c>
      <c r="C17" s="48" t="s">
        <v>12</v>
      </c>
      <c r="D17" s="48">
        <v>13</v>
      </c>
      <c r="E17" s="48">
        <v>1</v>
      </c>
      <c r="F17" s="48">
        <v>0</v>
      </c>
      <c r="G17" s="48">
        <v>0.2</v>
      </c>
    </row>
    <row r="18" spans="1:7" x14ac:dyDescent="0.2">
      <c r="A18" s="51" t="s">
        <v>78</v>
      </c>
      <c r="B18" s="48">
        <v>1</v>
      </c>
      <c r="C18" s="48" t="s">
        <v>12</v>
      </c>
      <c r="D18" s="48">
        <v>12</v>
      </c>
      <c r="E18" s="48">
        <v>2.7</v>
      </c>
      <c r="F18" s="48">
        <v>0.1</v>
      </c>
      <c r="G18" s="48">
        <v>0.5</v>
      </c>
    </row>
    <row r="19" spans="1:7" x14ac:dyDescent="0.2">
      <c r="A19" s="48" t="s">
        <v>79</v>
      </c>
      <c r="B19" s="48">
        <v>1</v>
      </c>
      <c r="C19" s="48" t="s">
        <v>12</v>
      </c>
      <c r="D19" s="48">
        <v>6</v>
      </c>
      <c r="E19" s="48">
        <v>1.4</v>
      </c>
      <c r="F19" s="48">
        <v>0.1</v>
      </c>
      <c r="G19" s="48">
        <v>0.2</v>
      </c>
    </row>
    <row r="20" spans="1:7" ht="16" x14ac:dyDescent="0.2">
      <c r="A20" s="54" t="s">
        <v>51</v>
      </c>
      <c r="B20" s="55">
        <v>1</v>
      </c>
      <c r="C20" s="55" t="s">
        <v>34</v>
      </c>
      <c r="D20" s="55">
        <v>550</v>
      </c>
      <c r="E20" s="55">
        <v>45</v>
      </c>
      <c r="F20" s="48">
        <v>30</v>
      </c>
      <c r="G20" s="48">
        <v>25</v>
      </c>
    </row>
    <row r="21" spans="1:7" x14ac:dyDescent="0.2">
      <c r="A21" s="51" t="s">
        <v>80</v>
      </c>
      <c r="B21" s="48">
        <v>1</v>
      </c>
      <c r="C21" s="48" t="s">
        <v>12</v>
      </c>
      <c r="D21" s="48">
        <v>16</v>
      </c>
      <c r="E21" s="48">
        <v>4.0999999999999996</v>
      </c>
      <c r="F21" s="48">
        <v>0.1</v>
      </c>
      <c r="G21" s="48">
        <v>0.2</v>
      </c>
    </row>
    <row r="22" spans="1:7" x14ac:dyDescent="0.2">
      <c r="A22" s="48" t="s">
        <v>53</v>
      </c>
      <c r="B22" s="48">
        <v>1</v>
      </c>
      <c r="C22" s="48" t="s">
        <v>12</v>
      </c>
      <c r="D22" s="48">
        <v>10</v>
      </c>
      <c r="E22" s="48">
        <v>1.9</v>
      </c>
      <c r="F22" s="48">
        <v>0.1</v>
      </c>
      <c r="G22" s="48">
        <v>0.8</v>
      </c>
    </row>
    <row r="23" spans="1:7" x14ac:dyDescent="0.2">
      <c r="A23" s="51" t="s">
        <v>81</v>
      </c>
      <c r="B23" s="48">
        <v>1</v>
      </c>
      <c r="C23" s="48" t="s">
        <v>12</v>
      </c>
      <c r="D23" s="48">
        <v>10</v>
      </c>
      <c r="E23" s="48">
        <v>2</v>
      </c>
      <c r="F23" s="48">
        <v>0.1</v>
      </c>
      <c r="G23" s="48">
        <v>0.8</v>
      </c>
    </row>
    <row r="24" spans="1:7" x14ac:dyDescent="0.2">
      <c r="A24" s="51" t="s">
        <v>47</v>
      </c>
      <c r="B24" s="48">
        <v>1</v>
      </c>
      <c r="C24" s="48" t="s">
        <v>48</v>
      </c>
      <c r="D24" s="48">
        <v>102</v>
      </c>
      <c r="E24" s="48">
        <v>0</v>
      </c>
      <c r="F24" s="48">
        <v>11.5</v>
      </c>
      <c r="G24" s="48">
        <v>0.1</v>
      </c>
    </row>
    <row r="25" spans="1:7" x14ac:dyDescent="0.2">
      <c r="A25" s="51" t="s">
        <v>82</v>
      </c>
      <c r="B25" s="48">
        <v>1</v>
      </c>
      <c r="C25" s="48" t="s">
        <v>12</v>
      </c>
      <c r="D25" s="48">
        <v>100</v>
      </c>
      <c r="E25" s="48">
        <v>15.5</v>
      </c>
      <c r="F25" s="48">
        <v>3.5</v>
      </c>
      <c r="G25" s="48">
        <v>1</v>
      </c>
    </row>
    <row r="26" spans="1:7" x14ac:dyDescent="0.2">
      <c r="A26" s="51" t="s">
        <v>83</v>
      </c>
      <c r="B26" s="48">
        <v>1</v>
      </c>
      <c r="C26" s="48" t="s">
        <v>12</v>
      </c>
      <c r="D26" s="48">
        <v>12</v>
      </c>
      <c r="E26" s="48">
        <v>2.7</v>
      </c>
      <c r="F26" s="48">
        <v>0.1</v>
      </c>
      <c r="G26" s="48">
        <v>0.3</v>
      </c>
    </row>
    <row r="27" spans="1:7" x14ac:dyDescent="0.2">
      <c r="A27" s="51" t="s">
        <v>84</v>
      </c>
      <c r="B27" s="48">
        <v>1</v>
      </c>
      <c r="C27" s="48" t="s">
        <v>12</v>
      </c>
      <c r="D27" s="48">
        <v>7</v>
      </c>
      <c r="E27" s="48">
        <v>1.5</v>
      </c>
      <c r="F27" s="48">
        <v>0</v>
      </c>
      <c r="G27" s="48">
        <v>0.5</v>
      </c>
    </row>
    <row r="28" spans="1:7" x14ac:dyDescent="0.2">
      <c r="A28" s="51" t="s">
        <v>72</v>
      </c>
      <c r="B28" s="48">
        <v>1</v>
      </c>
      <c r="C28" s="48" t="s">
        <v>24</v>
      </c>
      <c r="D28" s="48">
        <v>70</v>
      </c>
      <c r="E28" s="48">
        <v>0</v>
      </c>
      <c r="F28" s="48">
        <v>5</v>
      </c>
      <c r="G28" s="48">
        <v>5</v>
      </c>
    </row>
    <row r="29" spans="1:7" x14ac:dyDescent="0.2">
      <c r="A29" s="51" t="s">
        <v>195</v>
      </c>
      <c r="B29" s="48">
        <v>1</v>
      </c>
      <c r="C29" s="48" t="s">
        <v>12</v>
      </c>
      <c r="D29" s="48">
        <v>110</v>
      </c>
      <c r="E29" s="48">
        <v>2</v>
      </c>
      <c r="F29" s="48">
        <v>9</v>
      </c>
      <c r="G29" s="48">
        <v>7</v>
      </c>
    </row>
    <row r="30" spans="1:7" x14ac:dyDescent="0.2">
      <c r="A30" s="51" t="s">
        <v>85</v>
      </c>
      <c r="B30" s="48">
        <v>1</v>
      </c>
      <c r="C30" s="48" t="s">
        <v>12</v>
      </c>
      <c r="D30" s="48">
        <v>100</v>
      </c>
      <c r="E30" s="48">
        <v>0</v>
      </c>
      <c r="F30" s="48">
        <v>8</v>
      </c>
      <c r="G30" s="48">
        <v>8</v>
      </c>
    </row>
    <row r="31" spans="1:7" x14ac:dyDescent="0.2">
      <c r="A31" s="51" t="s">
        <v>86</v>
      </c>
      <c r="B31" s="48">
        <v>1</v>
      </c>
      <c r="C31" s="48" t="s">
        <v>87</v>
      </c>
      <c r="D31" s="48">
        <v>80</v>
      </c>
      <c r="E31" s="48">
        <v>0</v>
      </c>
      <c r="F31" s="48">
        <v>6</v>
      </c>
      <c r="G31" s="48">
        <v>5</v>
      </c>
    </row>
    <row r="32" spans="1:7" x14ac:dyDescent="0.2">
      <c r="A32" s="51" t="s">
        <v>88</v>
      </c>
      <c r="B32" s="48">
        <v>1</v>
      </c>
      <c r="C32" s="48" t="s">
        <v>34</v>
      </c>
      <c r="D32" s="48">
        <v>550</v>
      </c>
      <c r="E32" s="48">
        <v>35</v>
      </c>
      <c r="F32" s="48">
        <v>30</v>
      </c>
      <c r="G32" s="48">
        <v>33</v>
      </c>
    </row>
    <row r="33" spans="1:7" x14ac:dyDescent="0.2">
      <c r="A33" s="51" t="s">
        <v>89</v>
      </c>
      <c r="B33" s="48">
        <v>1</v>
      </c>
      <c r="C33" s="48" t="s">
        <v>12</v>
      </c>
      <c r="D33" s="48">
        <v>18</v>
      </c>
      <c r="E33" s="48">
        <v>4.5</v>
      </c>
      <c r="F33" s="48">
        <v>0</v>
      </c>
      <c r="G33" s="48">
        <v>0.3</v>
      </c>
    </row>
    <row r="34" spans="1:7" x14ac:dyDescent="0.2">
      <c r="A34" s="51" t="s">
        <v>194</v>
      </c>
      <c r="B34" s="48">
        <v>1</v>
      </c>
      <c r="C34" s="48" t="s">
        <v>12</v>
      </c>
      <c r="D34" s="48">
        <v>80</v>
      </c>
      <c r="E34" s="48">
        <v>0</v>
      </c>
      <c r="F34" s="48">
        <v>7</v>
      </c>
      <c r="G34" s="48">
        <v>5</v>
      </c>
    </row>
    <row r="35" spans="1:7" x14ac:dyDescent="0.2">
      <c r="A35" s="48" t="s">
        <v>90</v>
      </c>
      <c r="B35" s="48">
        <v>1</v>
      </c>
      <c r="C35" s="48" t="s">
        <v>12</v>
      </c>
      <c r="D35" s="48">
        <v>55</v>
      </c>
      <c r="E35" s="48">
        <v>0</v>
      </c>
      <c r="F35" s="48">
        <v>2.2000000000000002</v>
      </c>
      <c r="G35" s="48">
        <v>8.4</v>
      </c>
    </row>
    <row r="36" spans="1:7" x14ac:dyDescent="0.2">
      <c r="A36" s="51" t="s">
        <v>91</v>
      </c>
      <c r="B36" s="48">
        <v>1</v>
      </c>
      <c r="C36" s="48" t="s">
        <v>92</v>
      </c>
      <c r="D36" s="48">
        <v>75</v>
      </c>
      <c r="E36" s="48">
        <v>9.4</v>
      </c>
      <c r="F36" s="48">
        <v>2.5</v>
      </c>
      <c r="G36" s="48">
        <v>4.0999999999999996</v>
      </c>
    </row>
    <row r="37" spans="1:7" x14ac:dyDescent="0.2">
      <c r="A37" s="51" t="s">
        <v>93</v>
      </c>
      <c r="B37" s="48">
        <v>1</v>
      </c>
      <c r="C37" s="48" t="s">
        <v>12</v>
      </c>
      <c r="D37" s="48">
        <v>130</v>
      </c>
      <c r="E37" s="48">
        <v>19</v>
      </c>
      <c r="F37" s="48">
        <v>7</v>
      </c>
      <c r="G37" s="48">
        <v>1</v>
      </c>
    </row>
    <row r="38" spans="1:7" x14ac:dyDescent="0.2">
      <c r="A38" s="51" t="s">
        <v>94</v>
      </c>
      <c r="B38" s="48">
        <v>1</v>
      </c>
      <c r="C38" s="48" t="s">
        <v>12</v>
      </c>
      <c r="D38" s="48">
        <v>140</v>
      </c>
      <c r="E38" s="48">
        <v>20</v>
      </c>
      <c r="F38" s="48">
        <v>6.5</v>
      </c>
      <c r="G38" s="48">
        <v>1</v>
      </c>
    </row>
    <row r="39" spans="1:7" x14ac:dyDescent="0.2">
      <c r="A39" s="51" t="s">
        <v>95</v>
      </c>
      <c r="B39" s="48">
        <v>1</v>
      </c>
      <c r="C39" s="48" t="s">
        <v>12</v>
      </c>
      <c r="D39" s="48">
        <v>150</v>
      </c>
      <c r="E39" s="48">
        <v>16</v>
      </c>
      <c r="F39" s="48">
        <v>9</v>
      </c>
      <c r="G39" s="48">
        <v>2</v>
      </c>
    </row>
    <row r="40" spans="1:7" x14ac:dyDescent="0.2">
      <c r="A40" s="51" t="s">
        <v>96</v>
      </c>
      <c r="B40" s="48">
        <v>1</v>
      </c>
      <c r="C40" s="48" t="s">
        <v>12</v>
      </c>
      <c r="D40" s="48">
        <v>12</v>
      </c>
      <c r="E40" s="48">
        <v>3.3</v>
      </c>
      <c r="F40" s="48">
        <v>0</v>
      </c>
      <c r="G40" s="48">
        <v>0</v>
      </c>
    </row>
    <row r="41" spans="1:7" x14ac:dyDescent="0.2">
      <c r="A41" s="51" t="s">
        <v>97</v>
      </c>
      <c r="B41" s="48">
        <v>1</v>
      </c>
      <c r="C41" s="48" t="s">
        <v>12</v>
      </c>
      <c r="D41" s="48">
        <v>30</v>
      </c>
      <c r="E41" s="48">
        <v>7</v>
      </c>
      <c r="F41" s="48">
        <v>0</v>
      </c>
      <c r="G41" s="48">
        <v>0</v>
      </c>
    </row>
    <row r="42" spans="1:7" ht="16" x14ac:dyDescent="0.2">
      <c r="A42" s="54" t="s">
        <v>37</v>
      </c>
      <c r="B42" s="55">
        <v>1</v>
      </c>
      <c r="C42" s="55" t="s">
        <v>12</v>
      </c>
      <c r="D42" s="55">
        <v>0</v>
      </c>
      <c r="E42" s="55">
        <v>0</v>
      </c>
      <c r="F42" s="48">
        <v>0</v>
      </c>
      <c r="G42" s="48">
        <v>0</v>
      </c>
    </row>
    <row r="43" spans="1:7" x14ac:dyDescent="0.2">
      <c r="A43" s="51" t="s">
        <v>98</v>
      </c>
      <c r="B43" s="48">
        <v>1</v>
      </c>
      <c r="C43" s="48" t="s">
        <v>12</v>
      </c>
      <c r="D43" s="48">
        <v>100</v>
      </c>
      <c r="E43" s="48">
        <v>15.5</v>
      </c>
      <c r="F43" s="48">
        <v>3.5</v>
      </c>
      <c r="G43" s="48">
        <v>1</v>
      </c>
    </row>
    <row r="44" spans="1:7" x14ac:dyDescent="0.2">
      <c r="A44" s="51" t="s">
        <v>99</v>
      </c>
      <c r="B44" s="48">
        <v>1</v>
      </c>
      <c r="C44" s="48" t="s">
        <v>24</v>
      </c>
      <c r="D44" s="48">
        <v>38</v>
      </c>
      <c r="E44" s="48">
        <v>5.8</v>
      </c>
      <c r="F44" s="48">
        <v>1.5</v>
      </c>
      <c r="G44" s="48">
        <v>0.5</v>
      </c>
    </row>
    <row r="45" spans="1:7" x14ac:dyDescent="0.2">
      <c r="A45" s="51" t="s">
        <v>100</v>
      </c>
      <c r="B45" s="48">
        <v>1</v>
      </c>
      <c r="C45" s="48" t="s">
        <v>12</v>
      </c>
      <c r="D45" s="48">
        <v>70</v>
      </c>
      <c r="E45" s="48">
        <v>13.5</v>
      </c>
      <c r="F45" s="48">
        <v>1.3</v>
      </c>
      <c r="G45" s="48">
        <v>0.9</v>
      </c>
    </row>
    <row r="46" spans="1:7" x14ac:dyDescent="0.2">
      <c r="A46" s="51" t="s">
        <v>101</v>
      </c>
      <c r="B46" s="48">
        <v>1</v>
      </c>
      <c r="C46" s="48" t="s">
        <v>34</v>
      </c>
      <c r="D46" s="48">
        <v>265</v>
      </c>
      <c r="E46" s="48">
        <v>25</v>
      </c>
      <c r="F46" s="48">
        <v>9.6</v>
      </c>
      <c r="G46" s="48">
        <v>18</v>
      </c>
    </row>
    <row r="47" spans="1:7" x14ac:dyDescent="0.2">
      <c r="A47" s="51" t="s">
        <v>102</v>
      </c>
      <c r="B47" s="48">
        <v>1</v>
      </c>
      <c r="C47" s="48" t="s">
        <v>12</v>
      </c>
      <c r="D47" s="48">
        <v>15</v>
      </c>
      <c r="E47" s="48">
        <v>3.7</v>
      </c>
      <c r="F47" s="48">
        <v>0</v>
      </c>
      <c r="G47" s="48">
        <v>0</v>
      </c>
    </row>
    <row r="48" spans="1:7" x14ac:dyDescent="0.2">
      <c r="A48" s="51" t="s">
        <v>103</v>
      </c>
      <c r="B48" s="48">
        <v>1</v>
      </c>
      <c r="C48" s="48" t="s">
        <v>24</v>
      </c>
      <c r="D48" s="48">
        <v>330</v>
      </c>
      <c r="E48" s="48">
        <v>34</v>
      </c>
      <c r="F48" s="48">
        <v>18</v>
      </c>
      <c r="G48" s="48">
        <v>7</v>
      </c>
    </row>
    <row r="49" spans="1:7" x14ac:dyDescent="0.2">
      <c r="A49" s="51" t="s">
        <v>104</v>
      </c>
      <c r="B49" s="48">
        <v>1</v>
      </c>
      <c r="C49" s="48" t="s">
        <v>24</v>
      </c>
      <c r="D49" s="48">
        <v>220</v>
      </c>
      <c r="E49" s="48">
        <v>30</v>
      </c>
      <c r="F49" s="48">
        <v>9</v>
      </c>
      <c r="G49" s="48">
        <v>3</v>
      </c>
    </row>
    <row r="50" spans="1:7" x14ac:dyDescent="0.2">
      <c r="A50" s="51" t="s">
        <v>105</v>
      </c>
      <c r="B50" s="48">
        <v>1</v>
      </c>
      <c r="C50" s="48" t="s">
        <v>24</v>
      </c>
      <c r="D50" s="48">
        <v>22</v>
      </c>
      <c r="E50" s="48">
        <v>6</v>
      </c>
      <c r="F50" s="48">
        <v>0</v>
      </c>
      <c r="G50" s="48">
        <v>0.2</v>
      </c>
    </row>
    <row r="51" spans="1:7" ht="16" x14ac:dyDescent="0.2">
      <c r="A51" s="54" t="s">
        <v>40</v>
      </c>
      <c r="B51" s="55">
        <v>1</v>
      </c>
      <c r="C51" s="55" t="s">
        <v>12</v>
      </c>
      <c r="D51" s="55">
        <v>0</v>
      </c>
      <c r="E51" s="55">
        <v>0</v>
      </c>
      <c r="F51" s="48">
        <v>0</v>
      </c>
      <c r="G51" s="48">
        <v>0</v>
      </c>
    </row>
    <row r="52" spans="1:7" x14ac:dyDescent="0.2">
      <c r="A52" s="51" t="s">
        <v>106</v>
      </c>
      <c r="B52" s="48">
        <v>1</v>
      </c>
      <c r="C52" s="48" t="s">
        <v>24</v>
      </c>
      <c r="D52" s="48">
        <v>190</v>
      </c>
      <c r="E52" s="48">
        <v>22</v>
      </c>
      <c r="F52" s="48">
        <v>10.5</v>
      </c>
      <c r="G52" s="48">
        <v>2.6</v>
      </c>
    </row>
    <row r="53" spans="1:7" x14ac:dyDescent="0.2">
      <c r="A53" s="51" t="s">
        <v>107</v>
      </c>
      <c r="B53" s="48">
        <v>1</v>
      </c>
      <c r="C53" s="48" t="s">
        <v>24</v>
      </c>
      <c r="D53" s="48">
        <v>240</v>
      </c>
      <c r="E53" s="48">
        <v>27</v>
      </c>
      <c r="F53" s="48">
        <v>13</v>
      </c>
      <c r="G53" s="48">
        <v>3.3</v>
      </c>
    </row>
    <row r="54" spans="1:7" ht="16" x14ac:dyDescent="0.2">
      <c r="A54" s="54" t="s">
        <v>42</v>
      </c>
      <c r="B54" s="55">
        <v>1</v>
      </c>
      <c r="C54" s="55" t="s">
        <v>24</v>
      </c>
      <c r="D54" s="55">
        <v>77</v>
      </c>
      <c r="E54" s="55">
        <v>0.6</v>
      </c>
      <c r="F54" s="48">
        <v>0</v>
      </c>
      <c r="G54" s="48">
        <v>6.3</v>
      </c>
    </row>
    <row r="55" spans="1:7" x14ac:dyDescent="0.2">
      <c r="A55" s="51" t="s">
        <v>108</v>
      </c>
      <c r="B55" s="48">
        <v>1</v>
      </c>
      <c r="C55" s="48" t="s">
        <v>12</v>
      </c>
      <c r="D55" s="48">
        <v>103</v>
      </c>
      <c r="E55" s="48">
        <v>11.8</v>
      </c>
      <c r="F55" s="48">
        <v>5.3</v>
      </c>
      <c r="G55" s="48">
        <v>2</v>
      </c>
    </row>
    <row r="56" spans="1:7" x14ac:dyDescent="0.2">
      <c r="A56" s="51" t="s">
        <v>109</v>
      </c>
      <c r="B56" s="48">
        <v>1</v>
      </c>
      <c r="C56" s="48" t="s">
        <v>24</v>
      </c>
      <c r="D56" s="48">
        <v>160</v>
      </c>
      <c r="E56" s="48">
        <v>24</v>
      </c>
      <c r="F56" s="48">
        <v>4</v>
      </c>
      <c r="G56" s="48">
        <v>6</v>
      </c>
    </row>
    <row r="57" spans="1:7" x14ac:dyDescent="0.2">
      <c r="A57" s="51" t="s">
        <v>197</v>
      </c>
      <c r="B57" s="48">
        <v>1</v>
      </c>
      <c r="C57" s="48" t="s">
        <v>12</v>
      </c>
      <c r="D57" s="48">
        <v>25</v>
      </c>
      <c r="E57" s="48">
        <v>3</v>
      </c>
      <c r="F57" s="48">
        <v>1</v>
      </c>
      <c r="G57" s="48">
        <v>1</v>
      </c>
    </row>
    <row r="58" spans="1:7" x14ac:dyDescent="0.2">
      <c r="A58" s="51" t="s">
        <v>110</v>
      </c>
      <c r="B58" s="48">
        <v>1</v>
      </c>
      <c r="C58" s="48" t="s">
        <v>24</v>
      </c>
      <c r="D58" s="48">
        <v>74</v>
      </c>
      <c r="E58" s="48">
        <v>0.4</v>
      </c>
      <c r="F58" s="48">
        <v>5</v>
      </c>
      <c r="G58" s="48">
        <v>6.3</v>
      </c>
    </row>
    <row r="59" spans="1:7" x14ac:dyDescent="0.2">
      <c r="A59" s="51" t="s">
        <v>111</v>
      </c>
      <c r="B59" s="48">
        <v>1</v>
      </c>
      <c r="C59" s="48" t="s">
        <v>24</v>
      </c>
      <c r="D59" s="48">
        <v>250</v>
      </c>
      <c r="E59" s="48">
        <v>16</v>
      </c>
      <c r="F59" s="48">
        <v>8</v>
      </c>
      <c r="G59" s="48">
        <v>16</v>
      </c>
    </row>
    <row r="60" spans="1:7" x14ac:dyDescent="0.2">
      <c r="A60" s="51" t="s">
        <v>112</v>
      </c>
      <c r="B60" s="48">
        <v>1</v>
      </c>
      <c r="C60" s="48" t="s">
        <v>12</v>
      </c>
      <c r="D60" s="48">
        <v>17</v>
      </c>
      <c r="E60" s="48">
        <v>3.4</v>
      </c>
      <c r="F60" s="48">
        <v>0.2</v>
      </c>
      <c r="G60" s="48">
        <v>0.3</v>
      </c>
    </row>
    <row r="61" spans="1:7" x14ac:dyDescent="0.2">
      <c r="A61" s="51" t="s">
        <v>113</v>
      </c>
      <c r="B61" s="48">
        <v>1</v>
      </c>
      <c r="C61" s="48" t="s">
        <v>12</v>
      </c>
      <c r="D61" s="48">
        <v>76</v>
      </c>
      <c r="E61" s="48">
        <v>9.6999999999999993</v>
      </c>
      <c r="F61" s="48">
        <v>3.9</v>
      </c>
      <c r="G61" s="48">
        <v>1</v>
      </c>
    </row>
    <row r="62" spans="1:7" x14ac:dyDescent="0.2">
      <c r="A62" s="51" t="s">
        <v>114</v>
      </c>
      <c r="B62" s="48">
        <v>1</v>
      </c>
      <c r="C62" s="48" t="s">
        <v>12</v>
      </c>
      <c r="D62" s="48">
        <v>6</v>
      </c>
      <c r="E62" s="48">
        <v>0.6</v>
      </c>
      <c r="F62" s="48">
        <v>0</v>
      </c>
      <c r="G62" s="48">
        <v>0.9</v>
      </c>
    </row>
    <row r="63" spans="1:7" ht="16" x14ac:dyDescent="0.2">
      <c r="A63" s="54" t="s">
        <v>11</v>
      </c>
      <c r="B63" s="55">
        <v>1</v>
      </c>
      <c r="C63" s="55" t="s">
        <v>12</v>
      </c>
      <c r="D63" s="55">
        <v>140</v>
      </c>
      <c r="E63" s="55">
        <v>14.6</v>
      </c>
      <c r="F63" s="48">
        <v>6.9</v>
      </c>
      <c r="G63" s="48">
        <v>4.2</v>
      </c>
    </row>
    <row r="64" spans="1:7" x14ac:dyDescent="0.2">
      <c r="A64" s="51" t="s">
        <v>45</v>
      </c>
      <c r="B64" s="48">
        <v>1</v>
      </c>
      <c r="C64" s="48" t="s">
        <v>24</v>
      </c>
      <c r="D64" s="48">
        <v>95</v>
      </c>
      <c r="E64" s="48">
        <v>14.5</v>
      </c>
      <c r="F64" s="48">
        <v>3.5</v>
      </c>
      <c r="G64" s="48">
        <v>1.5</v>
      </c>
    </row>
    <row r="65" spans="1:7" x14ac:dyDescent="0.2">
      <c r="A65" s="51" t="s">
        <v>115</v>
      </c>
      <c r="B65" s="48">
        <v>1</v>
      </c>
      <c r="C65" s="48" t="s">
        <v>12</v>
      </c>
      <c r="D65" s="48">
        <v>160</v>
      </c>
      <c r="E65" s="48">
        <v>10</v>
      </c>
      <c r="F65" s="48">
        <v>13</v>
      </c>
      <c r="G65" s="48">
        <v>4</v>
      </c>
    </row>
    <row r="66" spans="1:7" x14ac:dyDescent="0.2">
      <c r="A66" s="51" t="s">
        <v>116</v>
      </c>
      <c r="B66" s="48">
        <v>1</v>
      </c>
      <c r="C66" s="48" t="s">
        <v>12</v>
      </c>
      <c r="D66" s="48">
        <v>170</v>
      </c>
      <c r="E66" s="48">
        <v>10</v>
      </c>
      <c r="F66" s="48">
        <v>13</v>
      </c>
      <c r="G66" s="48">
        <v>4</v>
      </c>
    </row>
    <row r="67" spans="1:7" x14ac:dyDescent="0.2">
      <c r="A67" s="51" t="s">
        <v>117</v>
      </c>
      <c r="B67" s="48">
        <v>1</v>
      </c>
      <c r="C67" s="48" t="s">
        <v>12</v>
      </c>
      <c r="D67" s="48">
        <v>140</v>
      </c>
      <c r="E67" s="48">
        <v>9</v>
      </c>
      <c r="F67" s="48">
        <v>11</v>
      </c>
      <c r="G67" s="48">
        <v>7</v>
      </c>
    </row>
    <row r="68" spans="1:7" x14ac:dyDescent="0.2">
      <c r="A68" s="51" t="s">
        <v>118</v>
      </c>
      <c r="B68" s="48">
        <v>1</v>
      </c>
      <c r="C68" s="48" t="s">
        <v>12</v>
      </c>
      <c r="D68" s="48">
        <v>20</v>
      </c>
      <c r="E68" s="48">
        <v>5.0999999999999996</v>
      </c>
      <c r="F68" s="48">
        <v>0.1</v>
      </c>
      <c r="G68" s="48">
        <v>0.2</v>
      </c>
    </row>
    <row r="69" spans="1:7" x14ac:dyDescent="0.2">
      <c r="A69" s="51" t="s">
        <v>119</v>
      </c>
      <c r="B69" s="48">
        <v>1</v>
      </c>
      <c r="C69" s="48" t="s">
        <v>12</v>
      </c>
      <c r="D69" s="48">
        <v>77</v>
      </c>
      <c r="E69" s="48">
        <v>0</v>
      </c>
      <c r="F69" s="48">
        <v>5.2</v>
      </c>
      <c r="G69" s="48">
        <v>7.1</v>
      </c>
    </row>
    <row r="70" spans="1:7" x14ac:dyDescent="0.2">
      <c r="A70" s="51" t="s">
        <v>120</v>
      </c>
      <c r="B70" s="48">
        <v>1</v>
      </c>
      <c r="C70" s="48" t="s">
        <v>121</v>
      </c>
      <c r="D70" s="48">
        <v>100</v>
      </c>
      <c r="E70" s="48">
        <v>5</v>
      </c>
      <c r="F70" s="48">
        <v>9</v>
      </c>
      <c r="G70" s="48">
        <v>1</v>
      </c>
    </row>
    <row r="71" spans="1:7" x14ac:dyDescent="0.2">
      <c r="A71" s="51" t="s">
        <v>122</v>
      </c>
      <c r="B71" s="48">
        <v>1</v>
      </c>
      <c r="C71" s="48" t="s">
        <v>12</v>
      </c>
      <c r="D71" s="48">
        <v>147</v>
      </c>
      <c r="E71" s="48">
        <v>13.3</v>
      </c>
      <c r="F71" s="48">
        <v>8.6999999999999993</v>
      </c>
      <c r="G71" s="48">
        <v>4.7</v>
      </c>
    </row>
    <row r="72" spans="1:7" x14ac:dyDescent="0.2">
      <c r="A72" s="51" t="s">
        <v>123</v>
      </c>
      <c r="B72" s="48">
        <v>1</v>
      </c>
      <c r="C72" s="48" t="s">
        <v>12</v>
      </c>
      <c r="D72" s="48">
        <v>46</v>
      </c>
      <c r="E72" s="48">
        <v>0.7</v>
      </c>
      <c r="F72" s="48">
        <v>2.4</v>
      </c>
      <c r="G72" s="48">
        <v>5.2</v>
      </c>
    </row>
    <row r="73" spans="1:7" x14ac:dyDescent="0.2">
      <c r="A73" s="51" t="s">
        <v>61</v>
      </c>
      <c r="B73" s="48">
        <v>1</v>
      </c>
      <c r="C73" s="48" t="s">
        <v>12</v>
      </c>
      <c r="D73" s="48">
        <v>85</v>
      </c>
      <c r="E73" s="48">
        <v>7.5</v>
      </c>
      <c r="F73" s="48">
        <v>5.5</v>
      </c>
      <c r="G73" s="48">
        <v>1.3</v>
      </c>
    </row>
    <row r="74" spans="1:7" x14ac:dyDescent="0.2">
      <c r="A74" s="51" t="s">
        <v>124</v>
      </c>
      <c r="B74" s="48">
        <v>1</v>
      </c>
      <c r="C74" s="48" t="s">
        <v>12</v>
      </c>
      <c r="D74" s="48">
        <v>5</v>
      </c>
      <c r="E74" s="48">
        <v>0.7</v>
      </c>
      <c r="F74" s="48">
        <v>0</v>
      </c>
      <c r="G74" s="48">
        <v>0.3</v>
      </c>
    </row>
    <row r="75" spans="1:7" x14ac:dyDescent="0.2">
      <c r="A75" s="51" t="s">
        <v>125</v>
      </c>
      <c r="B75" s="48">
        <v>1</v>
      </c>
      <c r="C75" s="48" t="s">
        <v>24</v>
      </c>
      <c r="D75" s="48">
        <v>45</v>
      </c>
      <c r="E75" s="48">
        <v>11</v>
      </c>
      <c r="F75" s="48">
        <v>0.3</v>
      </c>
      <c r="G75" s="48">
        <v>0.5</v>
      </c>
    </row>
    <row r="76" spans="1:7" x14ac:dyDescent="0.2">
      <c r="A76" s="51" t="s">
        <v>126</v>
      </c>
      <c r="B76" s="48">
        <v>1</v>
      </c>
      <c r="C76" s="48" t="s">
        <v>12</v>
      </c>
      <c r="D76" s="48">
        <v>10</v>
      </c>
      <c r="E76" s="48">
        <v>2.6</v>
      </c>
      <c r="F76" s="48">
        <v>0</v>
      </c>
      <c r="G76" s="48">
        <v>0.2</v>
      </c>
    </row>
    <row r="77" spans="1:7" ht="16" x14ac:dyDescent="0.2">
      <c r="A77" s="54" t="s">
        <v>25</v>
      </c>
      <c r="B77" s="55">
        <v>1</v>
      </c>
      <c r="C77" s="55" t="s">
        <v>12</v>
      </c>
      <c r="D77" s="55">
        <v>18</v>
      </c>
      <c r="E77" s="55">
        <v>1.6</v>
      </c>
      <c r="F77" s="48">
        <v>1</v>
      </c>
      <c r="G77" s="48">
        <v>1</v>
      </c>
    </row>
    <row r="78" spans="1:7" x14ac:dyDescent="0.2">
      <c r="A78" s="51" t="s">
        <v>127</v>
      </c>
      <c r="B78" s="48">
        <v>1</v>
      </c>
      <c r="C78" s="48" t="s">
        <v>12</v>
      </c>
      <c r="D78" s="48">
        <v>170</v>
      </c>
      <c r="E78" s="48">
        <v>6</v>
      </c>
      <c r="F78" s="48">
        <v>16</v>
      </c>
      <c r="G78" s="48">
        <v>5</v>
      </c>
    </row>
    <row r="79" spans="1:7" x14ac:dyDescent="0.2">
      <c r="A79" s="51" t="s">
        <v>128</v>
      </c>
      <c r="B79" s="48">
        <v>1</v>
      </c>
      <c r="C79" s="48" t="s">
        <v>12</v>
      </c>
      <c r="D79" s="48">
        <v>90</v>
      </c>
      <c r="E79" s="48">
        <v>1</v>
      </c>
      <c r="F79" s="48">
        <v>6</v>
      </c>
      <c r="G79" s="48">
        <v>7</v>
      </c>
    </row>
    <row r="80" spans="1:7" x14ac:dyDescent="0.2">
      <c r="A80" s="51" t="s">
        <v>129</v>
      </c>
      <c r="B80" s="48">
        <v>1</v>
      </c>
      <c r="C80" s="48" t="s">
        <v>12</v>
      </c>
      <c r="D80" s="48">
        <v>170</v>
      </c>
      <c r="E80" s="48">
        <v>6</v>
      </c>
      <c r="F80" s="48">
        <v>16</v>
      </c>
      <c r="G80" s="48">
        <v>5</v>
      </c>
    </row>
    <row r="81" spans="1:7" x14ac:dyDescent="0.2">
      <c r="A81" s="51" t="s">
        <v>130</v>
      </c>
      <c r="B81" s="48">
        <v>1</v>
      </c>
      <c r="C81" s="48" t="s">
        <v>48</v>
      </c>
      <c r="D81" s="48">
        <v>119</v>
      </c>
      <c r="E81" s="48">
        <v>0</v>
      </c>
      <c r="F81" s="48">
        <v>13.5</v>
      </c>
      <c r="G81" s="48">
        <v>0</v>
      </c>
    </row>
    <row r="82" spans="1:7" x14ac:dyDescent="0.2">
      <c r="A82" s="51" t="s">
        <v>43</v>
      </c>
      <c r="B82" s="48">
        <v>1</v>
      </c>
      <c r="C82" s="48" t="s">
        <v>48</v>
      </c>
      <c r="D82" s="48">
        <v>119</v>
      </c>
      <c r="E82" s="48">
        <v>0</v>
      </c>
      <c r="F82" s="48">
        <v>13.5</v>
      </c>
      <c r="G82" s="48">
        <v>0</v>
      </c>
    </row>
    <row r="83" spans="1:7" x14ac:dyDescent="0.2">
      <c r="A83" s="51" t="s">
        <v>33</v>
      </c>
      <c r="B83" s="48">
        <v>1</v>
      </c>
      <c r="C83" s="48" t="s">
        <v>12</v>
      </c>
      <c r="D83" s="48">
        <v>14</v>
      </c>
      <c r="E83" s="48">
        <v>3.3</v>
      </c>
      <c r="F83" s="48">
        <v>0.1</v>
      </c>
      <c r="G83" s="48">
        <v>0</v>
      </c>
    </row>
    <row r="84" spans="1:7" x14ac:dyDescent="0.2">
      <c r="A84" s="51" t="s">
        <v>131</v>
      </c>
      <c r="B84" s="48">
        <v>1</v>
      </c>
      <c r="C84" s="48" t="s">
        <v>24</v>
      </c>
      <c r="D84" s="48">
        <v>45</v>
      </c>
      <c r="E84" s="48">
        <v>11</v>
      </c>
      <c r="F84" s="48">
        <v>0.3</v>
      </c>
      <c r="G84" s="48">
        <v>0.5</v>
      </c>
    </row>
    <row r="85" spans="1:7" ht="16" x14ac:dyDescent="0.2">
      <c r="A85" s="54" t="s">
        <v>36</v>
      </c>
      <c r="B85" s="55">
        <v>1</v>
      </c>
      <c r="C85" s="55" t="s">
        <v>24</v>
      </c>
      <c r="D85" s="55">
        <v>70</v>
      </c>
      <c r="E85" s="55">
        <v>10.5</v>
      </c>
      <c r="F85" s="48">
        <v>3</v>
      </c>
      <c r="G85" s="48">
        <v>0.5</v>
      </c>
    </row>
    <row r="86" spans="1:7" x14ac:dyDescent="0.2">
      <c r="A86" s="51" t="s">
        <v>132</v>
      </c>
      <c r="B86" s="48">
        <v>1</v>
      </c>
      <c r="C86" s="48" t="s">
        <v>12</v>
      </c>
      <c r="D86" s="48">
        <v>19</v>
      </c>
      <c r="E86" s="48">
        <v>3</v>
      </c>
      <c r="F86" s="48">
        <v>0.3</v>
      </c>
      <c r="G86" s="48">
        <v>1</v>
      </c>
    </row>
    <row r="87" spans="1:7" x14ac:dyDescent="0.2">
      <c r="A87" s="51" t="s">
        <v>133</v>
      </c>
      <c r="B87" s="48">
        <v>1</v>
      </c>
      <c r="C87" s="48" t="s">
        <v>24</v>
      </c>
      <c r="D87" s="48">
        <v>14</v>
      </c>
      <c r="E87" s="48">
        <v>1.7</v>
      </c>
      <c r="F87" s="48">
        <v>0.6</v>
      </c>
      <c r="G87" s="48">
        <v>0.5</v>
      </c>
    </row>
    <row r="88" spans="1:7" ht="16" x14ac:dyDescent="0.2">
      <c r="A88" s="54" t="s">
        <v>46</v>
      </c>
      <c r="B88" s="55">
        <v>1</v>
      </c>
      <c r="C88" s="55" t="s">
        <v>12</v>
      </c>
      <c r="D88" s="55">
        <v>22</v>
      </c>
      <c r="E88" s="55">
        <v>4</v>
      </c>
      <c r="F88" s="48">
        <v>0</v>
      </c>
      <c r="G88" s="48">
        <v>1.5</v>
      </c>
    </row>
    <row r="89" spans="1:7" x14ac:dyDescent="0.2">
      <c r="A89" s="51" t="s">
        <v>134</v>
      </c>
      <c r="B89" s="48">
        <v>1</v>
      </c>
      <c r="C89" s="48" t="s">
        <v>12</v>
      </c>
      <c r="D89" s="48">
        <v>6</v>
      </c>
      <c r="E89" s="48">
        <v>1.4</v>
      </c>
      <c r="F89" s="48">
        <v>0.1</v>
      </c>
      <c r="G89" s="48">
        <v>0.2</v>
      </c>
    </row>
    <row r="90" spans="1:7" x14ac:dyDescent="0.2">
      <c r="A90" s="51" t="s">
        <v>135</v>
      </c>
      <c r="B90" s="48">
        <v>1</v>
      </c>
      <c r="C90" s="48" t="s">
        <v>12</v>
      </c>
      <c r="D90" s="48">
        <v>6</v>
      </c>
      <c r="E90" s="48">
        <v>1.4</v>
      </c>
      <c r="F90" s="48">
        <v>0</v>
      </c>
      <c r="G90" s="48">
        <v>0</v>
      </c>
    </row>
    <row r="91" spans="1:7" x14ac:dyDescent="0.2">
      <c r="A91" s="51" t="s">
        <v>136</v>
      </c>
      <c r="B91" s="48">
        <v>1</v>
      </c>
      <c r="C91" s="48" t="s">
        <v>12</v>
      </c>
      <c r="D91" s="48">
        <v>5</v>
      </c>
      <c r="E91" s="48">
        <v>1.2</v>
      </c>
      <c r="F91" s="48">
        <v>0.1</v>
      </c>
      <c r="G91" s="48">
        <v>0.2</v>
      </c>
    </row>
    <row r="92" spans="1:7" x14ac:dyDescent="0.2">
      <c r="A92" s="51" t="s">
        <v>137</v>
      </c>
      <c r="B92" s="48">
        <v>1</v>
      </c>
      <c r="C92" s="48" t="s">
        <v>24</v>
      </c>
      <c r="D92" s="48">
        <v>364</v>
      </c>
      <c r="E92" s="48">
        <v>50</v>
      </c>
      <c r="F92" s="48">
        <v>16.5</v>
      </c>
      <c r="G92" s="48">
        <v>5</v>
      </c>
    </row>
    <row r="93" spans="1:7" x14ac:dyDescent="0.2">
      <c r="A93" s="51" t="s">
        <v>138</v>
      </c>
      <c r="B93" s="48">
        <v>1</v>
      </c>
      <c r="C93" s="48" t="s">
        <v>12</v>
      </c>
      <c r="D93" s="48">
        <v>140</v>
      </c>
      <c r="E93" s="48">
        <v>20</v>
      </c>
      <c r="F93" s="48">
        <v>6.5</v>
      </c>
      <c r="G93" s="48">
        <v>1</v>
      </c>
    </row>
    <row r="94" spans="1:7" x14ac:dyDescent="0.2">
      <c r="A94" s="51" t="s">
        <v>139</v>
      </c>
      <c r="B94" s="48">
        <v>1</v>
      </c>
      <c r="C94" s="48" t="s">
        <v>12</v>
      </c>
      <c r="D94" s="48">
        <v>150</v>
      </c>
      <c r="E94" s="48">
        <v>15</v>
      </c>
      <c r="F94" s="48">
        <v>9</v>
      </c>
      <c r="G94" s="48">
        <v>3</v>
      </c>
    </row>
    <row r="95" spans="1:7" x14ac:dyDescent="0.2">
      <c r="A95" s="51" t="s">
        <v>140</v>
      </c>
      <c r="B95" s="48">
        <v>1</v>
      </c>
      <c r="C95" s="48" t="s">
        <v>12</v>
      </c>
      <c r="D95" s="48">
        <v>150</v>
      </c>
      <c r="E95" s="48">
        <v>15</v>
      </c>
      <c r="F95" s="48">
        <v>9</v>
      </c>
      <c r="G95" s="48">
        <v>3</v>
      </c>
    </row>
    <row r="96" spans="1:7" x14ac:dyDescent="0.2">
      <c r="A96" s="51" t="s">
        <v>141</v>
      </c>
      <c r="B96" s="48">
        <v>1</v>
      </c>
      <c r="C96" s="48" t="s">
        <v>12</v>
      </c>
      <c r="D96" s="48">
        <v>39</v>
      </c>
      <c r="E96" s="48">
        <v>0</v>
      </c>
      <c r="F96" s="48">
        <v>1.5</v>
      </c>
      <c r="G96" s="48">
        <v>5.8</v>
      </c>
    </row>
    <row r="97" spans="1:7" x14ac:dyDescent="0.2">
      <c r="A97" s="51" t="s">
        <v>142</v>
      </c>
      <c r="B97" s="48">
        <v>1</v>
      </c>
      <c r="C97" s="48" t="s">
        <v>12</v>
      </c>
      <c r="D97" s="48">
        <v>47</v>
      </c>
      <c r="E97" s="48">
        <v>4</v>
      </c>
      <c r="F97" s="48">
        <v>0</v>
      </c>
      <c r="G97" s="48">
        <v>0</v>
      </c>
    </row>
    <row r="98" spans="1:7" x14ac:dyDescent="0.2">
      <c r="A98" s="51" t="s">
        <v>143</v>
      </c>
      <c r="B98" s="48">
        <v>1</v>
      </c>
      <c r="C98" s="48" t="s">
        <v>12</v>
      </c>
      <c r="D98" s="48">
        <v>150</v>
      </c>
      <c r="E98" s="48">
        <v>16</v>
      </c>
      <c r="F98" s="48">
        <v>9</v>
      </c>
      <c r="G98" s="48">
        <v>2</v>
      </c>
    </row>
    <row r="99" spans="1:7" ht="16" x14ac:dyDescent="0.2">
      <c r="A99" s="54" t="s">
        <v>49</v>
      </c>
      <c r="B99" s="55">
        <v>1</v>
      </c>
      <c r="C99" s="55" t="s">
        <v>12</v>
      </c>
      <c r="D99" s="55">
        <v>27</v>
      </c>
      <c r="E99" s="55">
        <v>6.1</v>
      </c>
      <c r="F99" s="48">
        <v>0</v>
      </c>
      <c r="G99" s="48">
        <v>0.7</v>
      </c>
    </row>
    <row r="100" spans="1:7" x14ac:dyDescent="0.2">
      <c r="A100" s="51" t="s">
        <v>144</v>
      </c>
      <c r="B100" s="48">
        <v>1</v>
      </c>
      <c r="C100" s="48" t="s">
        <v>12</v>
      </c>
      <c r="D100" s="48">
        <v>71</v>
      </c>
      <c r="E100" s="48">
        <v>15.1</v>
      </c>
      <c r="F100" s="48">
        <v>0</v>
      </c>
      <c r="G100" s="48">
        <v>1.8</v>
      </c>
    </row>
    <row r="101" spans="1:7" x14ac:dyDescent="0.2">
      <c r="A101" s="51" t="s">
        <v>145</v>
      </c>
      <c r="B101" s="48">
        <v>1</v>
      </c>
      <c r="C101" s="48" t="s">
        <v>12</v>
      </c>
      <c r="D101" s="48">
        <v>100</v>
      </c>
      <c r="E101" s="48">
        <v>20</v>
      </c>
      <c r="F101" s="48">
        <v>1</v>
      </c>
      <c r="G101" s="48">
        <v>2</v>
      </c>
    </row>
    <row r="102" spans="1:7" x14ac:dyDescent="0.2">
      <c r="A102" s="51" t="s">
        <v>146</v>
      </c>
      <c r="B102" s="48">
        <v>1</v>
      </c>
      <c r="C102" s="48" t="s">
        <v>24</v>
      </c>
      <c r="D102" s="48">
        <v>14</v>
      </c>
      <c r="E102" s="48">
        <v>1.7</v>
      </c>
      <c r="F102" s="48">
        <v>0.6</v>
      </c>
      <c r="G102" s="48">
        <v>0.5</v>
      </c>
    </row>
    <row r="103" spans="1:7" x14ac:dyDescent="0.2">
      <c r="A103" s="48" t="s">
        <v>147</v>
      </c>
      <c r="B103" s="48">
        <v>1</v>
      </c>
      <c r="C103" s="48" t="s">
        <v>24</v>
      </c>
      <c r="D103" s="48">
        <v>240</v>
      </c>
      <c r="E103" s="48">
        <v>23</v>
      </c>
      <c r="F103" s="48">
        <v>10</v>
      </c>
      <c r="G103" s="48">
        <v>20</v>
      </c>
    </row>
    <row r="104" spans="1:7" x14ac:dyDescent="0.2">
      <c r="A104" s="51" t="s">
        <v>148</v>
      </c>
      <c r="B104" s="48">
        <v>1</v>
      </c>
      <c r="C104" s="48" t="s">
        <v>12</v>
      </c>
      <c r="D104" s="48">
        <v>15</v>
      </c>
      <c r="E104" s="48">
        <v>3.4</v>
      </c>
      <c r="F104" s="48">
        <v>0.2</v>
      </c>
      <c r="G104" s="48">
        <v>0.3</v>
      </c>
    </row>
    <row r="105" spans="1:7" x14ac:dyDescent="0.2">
      <c r="A105" s="51" t="s">
        <v>149</v>
      </c>
      <c r="B105" s="48">
        <v>1</v>
      </c>
      <c r="C105" s="48" t="s">
        <v>12</v>
      </c>
      <c r="D105" s="48">
        <v>0</v>
      </c>
      <c r="E105" s="48">
        <v>0</v>
      </c>
      <c r="F105" s="48">
        <v>0</v>
      </c>
      <c r="G105" s="48">
        <v>0</v>
      </c>
    </row>
    <row r="106" spans="1:7" x14ac:dyDescent="0.2">
      <c r="A106" s="51" t="s">
        <v>150</v>
      </c>
      <c r="B106" s="48">
        <v>1</v>
      </c>
      <c r="C106" s="48" t="s">
        <v>12</v>
      </c>
      <c r="D106" s="48">
        <v>6</v>
      </c>
      <c r="E106" s="48">
        <v>1.4</v>
      </c>
      <c r="F106" s="48">
        <v>0</v>
      </c>
      <c r="G106" s="48">
        <v>0</v>
      </c>
    </row>
    <row r="107" spans="1:7" ht="16" x14ac:dyDescent="0.2">
      <c r="A107" s="54" t="s">
        <v>35</v>
      </c>
      <c r="B107" s="55">
        <v>1</v>
      </c>
      <c r="C107" s="55" t="s">
        <v>12</v>
      </c>
      <c r="D107" s="55">
        <v>37</v>
      </c>
      <c r="E107" s="55">
        <v>8.1</v>
      </c>
      <c r="F107" s="48">
        <v>0</v>
      </c>
      <c r="G107" s="48">
        <v>0.7</v>
      </c>
    </row>
    <row r="108" spans="1:7" ht="16" x14ac:dyDescent="0.2">
      <c r="A108" s="54" t="s">
        <v>196</v>
      </c>
      <c r="B108" s="55">
        <v>1</v>
      </c>
      <c r="C108" s="55" t="s">
        <v>12</v>
      </c>
      <c r="D108" s="55">
        <v>5</v>
      </c>
      <c r="E108" s="55">
        <v>0.9</v>
      </c>
      <c r="F108" s="48">
        <v>0</v>
      </c>
      <c r="G108" s="48">
        <v>0.4</v>
      </c>
    </row>
    <row r="109" spans="1:7" x14ac:dyDescent="0.2">
      <c r="A109" s="51" t="s">
        <v>151</v>
      </c>
      <c r="B109" s="48">
        <v>1</v>
      </c>
      <c r="C109" s="48" t="s">
        <v>34</v>
      </c>
      <c r="D109" s="48">
        <v>170</v>
      </c>
      <c r="E109" s="48">
        <v>15</v>
      </c>
      <c r="F109" s="48">
        <v>12</v>
      </c>
      <c r="G109" s="48">
        <v>3</v>
      </c>
    </row>
    <row r="110" spans="1:7" x14ac:dyDescent="0.2">
      <c r="A110" s="51" t="s">
        <v>152</v>
      </c>
      <c r="B110" s="48">
        <v>1</v>
      </c>
      <c r="C110" s="48" t="s">
        <v>12</v>
      </c>
      <c r="D110" s="48">
        <v>48</v>
      </c>
      <c r="E110" s="48">
        <v>1.9</v>
      </c>
      <c r="F110" s="48">
        <v>4</v>
      </c>
      <c r="G110" s="48">
        <v>1.4</v>
      </c>
    </row>
    <row r="111" spans="1:7" x14ac:dyDescent="0.2">
      <c r="A111" s="51" t="s">
        <v>153</v>
      </c>
      <c r="B111" s="48">
        <v>1</v>
      </c>
      <c r="C111" s="48" t="s">
        <v>34</v>
      </c>
      <c r="D111" s="48">
        <v>750</v>
      </c>
      <c r="E111" s="48">
        <v>40</v>
      </c>
      <c r="F111" s="48">
        <v>0</v>
      </c>
      <c r="G111" s="48">
        <v>0</v>
      </c>
    </row>
    <row r="112" spans="1:7" ht="16" x14ac:dyDescent="0.2">
      <c r="A112" s="54" t="s">
        <v>63</v>
      </c>
      <c r="B112" s="55">
        <v>1</v>
      </c>
      <c r="C112" s="55" t="s">
        <v>12</v>
      </c>
      <c r="D112" s="55">
        <v>58</v>
      </c>
      <c r="E112" s="55">
        <v>0</v>
      </c>
      <c r="F112" s="48">
        <v>3.5</v>
      </c>
      <c r="G112" s="48">
        <v>6.3</v>
      </c>
    </row>
    <row r="113" spans="1:7" x14ac:dyDescent="0.2">
      <c r="A113" s="51" t="s">
        <v>154</v>
      </c>
      <c r="B113" s="48">
        <v>1</v>
      </c>
      <c r="C113" s="48" t="s">
        <v>12</v>
      </c>
      <c r="D113" s="48">
        <v>8</v>
      </c>
      <c r="E113" s="48">
        <v>1.8</v>
      </c>
      <c r="F113" s="48">
        <v>0</v>
      </c>
      <c r="G113" s="48">
        <v>0.4</v>
      </c>
    </row>
    <row r="114" spans="1:7" x14ac:dyDescent="0.2">
      <c r="A114" s="51" t="s">
        <v>155</v>
      </c>
      <c r="B114" s="48">
        <v>1</v>
      </c>
      <c r="C114" s="48" t="s">
        <v>24</v>
      </c>
      <c r="D114" s="48">
        <v>14</v>
      </c>
      <c r="E114" s="48">
        <v>2.4</v>
      </c>
      <c r="F114" s="48">
        <v>0.3</v>
      </c>
      <c r="G114" s="48">
        <v>0.2</v>
      </c>
    </row>
    <row r="115" spans="1:7" x14ac:dyDescent="0.2">
      <c r="A115" s="51" t="s">
        <v>156</v>
      </c>
      <c r="B115" s="48">
        <v>1</v>
      </c>
      <c r="C115" s="48" t="s">
        <v>34</v>
      </c>
      <c r="D115" s="48">
        <v>265</v>
      </c>
      <c r="E115" s="48">
        <v>25</v>
      </c>
      <c r="F115" s="48">
        <v>9.6</v>
      </c>
      <c r="G115" s="48">
        <v>18</v>
      </c>
    </row>
    <row r="116" spans="1:7" x14ac:dyDescent="0.2">
      <c r="A116" s="48" t="s">
        <v>157</v>
      </c>
      <c r="B116" s="48">
        <v>1</v>
      </c>
      <c r="C116" s="48" t="s">
        <v>158</v>
      </c>
      <c r="D116" s="48">
        <v>190</v>
      </c>
      <c r="E116" s="48">
        <v>0</v>
      </c>
      <c r="F116" s="48">
        <v>12</v>
      </c>
      <c r="G116" s="48">
        <v>21</v>
      </c>
    </row>
    <row r="117" spans="1:7" x14ac:dyDescent="0.2">
      <c r="A117" s="51" t="s">
        <v>159</v>
      </c>
      <c r="B117" s="48">
        <v>1</v>
      </c>
      <c r="C117" s="48" t="s">
        <v>12</v>
      </c>
      <c r="D117" s="48">
        <v>30</v>
      </c>
      <c r="E117" s="48">
        <v>7</v>
      </c>
      <c r="F117" s="48">
        <v>0</v>
      </c>
      <c r="G117" s="48">
        <v>0</v>
      </c>
    </row>
    <row r="118" spans="1:7" x14ac:dyDescent="0.2">
      <c r="A118" s="51" t="s">
        <v>160</v>
      </c>
      <c r="B118" s="48">
        <v>1</v>
      </c>
      <c r="C118" s="48" t="s">
        <v>24</v>
      </c>
      <c r="D118" s="48">
        <v>80</v>
      </c>
      <c r="E118" s="48">
        <v>0</v>
      </c>
      <c r="F118" s="48">
        <v>7</v>
      </c>
      <c r="G118" s="48">
        <v>4.3</v>
      </c>
    </row>
    <row r="119" spans="1:7" x14ac:dyDescent="0.2">
      <c r="A119" s="51" t="s">
        <v>161</v>
      </c>
      <c r="B119" s="48">
        <v>1</v>
      </c>
      <c r="C119" s="48" t="s">
        <v>24</v>
      </c>
      <c r="D119" s="48">
        <v>83</v>
      </c>
      <c r="E119" s="48">
        <v>0.3</v>
      </c>
      <c r="F119" s="48">
        <v>8</v>
      </c>
      <c r="G119" s="48">
        <v>2.2999999999999998</v>
      </c>
    </row>
    <row r="120" spans="1:7" x14ac:dyDescent="0.2">
      <c r="A120" s="48" t="s">
        <v>162</v>
      </c>
      <c r="B120" s="48">
        <v>1</v>
      </c>
      <c r="C120" s="48" t="s">
        <v>12</v>
      </c>
      <c r="D120" s="48">
        <v>0</v>
      </c>
      <c r="E120" s="48">
        <v>0</v>
      </c>
      <c r="F120" s="48">
        <v>0</v>
      </c>
      <c r="G120" s="48">
        <v>0</v>
      </c>
    </row>
    <row r="121" spans="1:7" x14ac:dyDescent="0.2">
      <c r="A121" s="51" t="s">
        <v>163</v>
      </c>
      <c r="B121" s="48">
        <v>1</v>
      </c>
      <c r="C121" s="48" t="s">
        <v>12</v>
      </c>
      <c r="D121" s="48">
        <v>30</v>
      </c>
      <c r="E121" s="48">
        <v>0.3</v>
      </c>
      <c r="F121" s="48">
        <v>0</v>
      </c>
      <c r="G121" s="48">
        <v>6</v>
      </c>
    </row>
    <row r="122" spans="1:7" x14ac:dyDescent="0.2">
      <c r="A122" s="51" t="s">
        <v>164</v>
      </c>
      <c r="B122" s="48">
        <v>1</v>
      </c>
      <c r="C122" s="48" t="s">
        <v>12</v>
      </c>
      <c r="D122" s="48">
        <v>30</v>
      </c>
      <c r="E122" s="48">
        <v>0.3</v>
      </c>
      <c r="F122" s="48">
        <v>0</v>
      </c>
      <c r="G122" s="48">
        <v>6</v>
      </c>
    </row>
    <row r="123" spans="1:7" x14ac:dyDescent="0.2">
      <c r="A123" s="51" t="s">
        <v>165</v>
      </c>
      <c r="B123" s="48">
        <v>1</v>
      </c>
      <c r="C123" s="48" t="s">
        <v>34</v>
      </c>
      <c r="D123" s="48">
        <v>190</v>
      </c>
      <c r="E123" s="48">
        <v>19</v>
      </c>
      <c r="F123" s="48">
        <v>9</v>
      </c>
      <c r="G123" s="48">
        <v>8</v>
      </c>
    </row>
    <row r="124" spans="1:7" x14ac:dyDescent="0.2">
      <c r="A124" s="48" t="s">
        <v>166</v>
      </c>
      <c r="B124" s="48">
        <v>1</v>
      </c>
      <c r="C124" s="48" t="s">
        <v>12</v>
      </c>
      <c r="D124" s="48">
        <v>0</v>
      </c>
      <c r="E124" s="48">
        <v>0</v>
      </c>
      <c r="F124" s="48">
        <v>0</v>
      </c>
      <c r="G124" s="48">
        <v>0</v>
      </c>
    </row>
    <row r="125" spans="1:7" x14ac:dyDescent="0.2">
      <c r="A125" s="48" t="s">
        <v>167</v>
      </c>
      <c r="B125" s="48">
        <v>1</v>
      </c>
      <c r="C125" s="48" t="s">
        <v>12</v>
      </c>
      <c r="D125" s="48">
        <v>174</v>
      </c>
      <c r="E125" s="48">
        <v>0</v>
      </c>
      <c r="F125" s="48">
        <v>14</v>
      </c>
      <c r="G125" s="48">
        <v>12</v>
      </c>
    </row>
    <row r="126" spans="1:7" x14ac:dyDescent="0.2">
      <c r="A126" s="51" t="s">
        <v>168</v>
      </c>
      <c r="B126" s="48">
        <v>1</v>
      </c>
      <c r="C126" s="48" t="s">
        <v>12</v>
      </c>
      <c r="D126" s="48">
        <v>15</v>
      </c>
      <c r="E126" s="48">
        <v>3.7</v>
      </c>
      <c r="F126" s="48">
        <v>0</v>
      </c>
      <c r="G126" s="48">
        <v>0</v>
      </c>
    </row>
    <row r="127" spans="1:7" x14ac:dyDescent="0.2">
      <c r="A127" s="51" t="s">
        <v>169</v>
      </c>
      <c r="B127" s="48">
        <v>1</v>
      </c>
      <c r="C127" s="48" t="s">
        <v>12</v>
      </c>
      <c r="D127" s="48">
        <v>26</v>
      </c>
      <c r="E127" s="48">
        <v>0</v>
      </c>
      <c r="F127" s="48">
        <v>0.3</v>
      </c>
      <c r="G127" s="48">
        <v>5.3</v>
      </c>
    </row>
    <row r="128" spans="1:7" x14ac:dyDescent="0.2">
      <c r="A128" s="51" t="s">
        <v>170</v>
      </c>
      <c r="B128" s="48">
        <v>1</v>
      </c>
      <c r="C128" s="48" t="s">
        <v>92</v>
      </c>
      <c r="D128" s="48">
        <v>75</v>
      </c>
      <c r="E128" s="48">
        <v>9.4</v>
      </c>
      <c r="F128" s="48">
        <v>2.5</v>
      </c>
      <c r="G128" s="48">
        <v>4.0999999999999996</v>
      </c>
    </row>
    <row r="129" spans="1:7" x14ac:dyDescent="0.2">
      <c r="A129" s="51" t="s">
        <v>171</v>
      </c>
      <c r="B129" s="48">
        <v>1</v>
      </c>
      <c r="C129" s="48" t="s">
        <v>12</v>
      </c>
      <c r="D129" s="48">
        <v>19</v>
      </c>
      <c r="E129" s="48">
        <v>3</v>
      </c>
      <c r="F129" s="48">
        <v>0.3</v>
      </c>
      <c r="G129" s="48">
        <v>1</v>
      </c>
    </row>
    <row r="130" spans="1:7" x14ac:dyDescent="0.2">
      <c r="A130" s="51" t="s">
        <v>172</v>
      </c>
      <c r="B130" s="48">
        <v>1</v>
      </c>
      <c r="C130" s="48" t="s">
        <v>12</v>
      </c>
      <c r="D130" s="48">
        <v>7</v>
      </c>
      <c r="E130" s="48">
        <v>1</v>
      </c>
      <c r="F130" s="48">
        <v>0.1</v>
      </c>
      <c r="G130" s="48">
        <v>0.8</v>
      </c>
    </row>
    <row r="131" spans="1:7" x14ac:dyDescent="0.2">
      <c r="A131" s="48" t="s">
        <v>173</v>
      </c>
      <c r="B131" s="48">
        <v>1</v>
      </c>
      <c r="C131" s="48" t="s">
        <v>12</v>
      </c>
      <c r="D131" s="48">
        <v>0</v>
      </c>
      <c r="E131" s="48">
        <v>0</v>
      </c>
      <c r="F131" s="48">
        <v>0</v>
      </c>
      <c r="G131" s="48">
        <v>0</v>
      </c>
    </row>
    <row r="132" spans="1:7" x14ac:dyDescent="0.2">
      <c r="A132" s="51" t="s">
        <v>174</v>
      </c>
      <c r="B132" s="48">
        <v>1</v>
      </c>
      <c r="C132" s="48" t="s">
        <v>12</v>
      </c>
      <c r="D132" s="48">
        <v>4</v>
      </c>
      <c r="E132" s="48">
        <v>0.9</v>
      </c>
      <c r="F132" s="48">
        <v>0.1</v>
      </c>
      <c r="G132" s="48">
        <v>0.3</v>
      </c>
    </row>
    <row r="133" spans="1:7" x14ac:dyDescent="0.2">
      <c r="A133" s="51" t="s">
        <v>175</v>
      </c>
      <c r="B133" s="48">
        <v>1</v>
      </c>
      <c r="C133" s="48" t="s">
        <v>12</v>
      </c>
      <c r="D133" s="48">
        <v>9</v>
      </c>
      <c r="E133" s="48">
        <v>2.2000000000000002</v>
      </c>
      <c r="F133" s="48">
        <v>0.1</v>
      </c>
      <c r="G133" s="48">
        <v>0.2</v>
      </c>
    </row>
    <row r="134" spans="1:7" x14ac:dyDescent="0.2">
      <c r="A134" s="48" t="s">
        <v>176</v>
      </c>
      <c r="B134" s="48">
        <v>1</v>
      </c>
      <c r="C134" s="48" t="s">
        <v>12</v>
      </c>
      <c r="D134" s="48">
        <v>0</v>
      </c>
      <c r="E134" s="48">
        <v>0</v>
      </c>
      <c r="F134" s="48">
        <v>0</v>
      </c>
      <c r="G134" s="48">
        <v>0</v>
      </c>
    </row>
    <row r="135" spans="1:7" ht="16" x14ac:dyDescent="0.2">
      <c r="A135" s="54" t="s">
        <v>38</v>
      </c>
      <c r="B135" s="55">
        <v>1</v>
      </c>
      <c r="C135" s="55" t="s">
        <v>39</v>
      </c>
      <c r="D135" s="55">
        <v>16</v>
      </c>
      <c r="E135" s="55">
        <v>4.2</v>
      </c>
      <c r="F135" s="48">
        <v>0</v>
      </c>
      <c r="G135" s="48">
        <v>0</v>
      </c>
    </row>
    <row r="136" spans="1:7" x14ac:dyDescent="0.2">
      <c r="A136" s="51" t="s">
        <v>177</v>
      </c>
      <c r="B136" s="48">
        <v>1</v>
      </c>
      <c r="C136" s="48" t="s">
        <v>12</v>
      </c>
      <c r="D136" s="48">
        <v>41</v>
      </c>
      <c r="E136" s="48">
        <v>0.1</v>
      </c>
      <c r="F136" s="48">
        <v>1.9</v>
      </c>
      <c r="G136" s="48">
        <v>5.5</v>
      </c>
    </row>
    <row r="137" spans="1:7" x14ac:dyDescent="0.2">
      <c r="A137" s="51" t="s">
        <v>178</v>
      </c>
      <c r="B137" s="48">
        <v>1</v>
      </c>
      <c r="C137" s="48" t="s">
        <v>24</v>
      </c>
      <c r="D137" s="48">
        <v>250</v>
      </c>
      <c r="E137" s="48">
        <v>16</v>
      </c>
      <c r="F137" s="48">
        <v>8</v>
      </c>
      <c r="G137" s="48">
        <v>16</v>
      </c>
    </row>
    <row r="138" spans="1:7" x14ac:dyDescent="0.2">
      <c r="A138" s="51" t="s">
        <v>179</v>
      </c>
      <c r="B138" s="48">
        <v>1</v>
      </c>
      <c r="C138" s="48" t="s">
        <v>12</v>
      </c>
      <c r="D138" s="48">
        <v>58</v>
      </c>
      <c r="E138" s="48">
        <v>2</v>
      </c>
      <c r="F138" s="48">
        <v>3.1</v>
      </c>
      <c r="G138" s="48">
        <v>5.5</v>
      </c>
    </row>
    <row r="139" spans="1:7" x14ac:dyDescent="0.2">
      <c r="A139" s="51" t="s">
        <v>180</v>
      </c>
      <c r="B139" s="48">
        <v>1</v>
      </c>
      <c r="C139" s="48" t="s">
        <v>12</v>
      </c>
      <c r="D139" s="48">
        <v>5</v>
      </c>
      <c r="E139" s="48">
        <v>1</v>
      </c>
      <c r="F139" s="48">
        <v>0</v>
      </c>
      <c r="G139" s="48">
        <v>0.2</v>
      </c>
    </row>
    <row r="140" spans="1:7" x14ac:dyDescent="0.2">
      <c r="A140" s="48" t="s">
        <v>181</v>
      </c>
      <c r="B140" s="48">
        <v>1</v>
      </c>
      <c r="C140" s="48" t="s">
        <v>12</v>
      </c>
      <c r="D140" s="48">
        <v>140</v>
      </c>
      <c r="E140" s="48">
        <v>0</v>
      </c>
      <c r="F140" s="48">
        <v>1.5</v>
      </c>
      <c r="G140" s="48">
        <v>32</v>
      </c>
    </row>
    <row r="141" spans="1:7" x14ac:dyDescent="0.2">
      <c r="A141" s="51" t="s">
        <v>182</v>
      </c>
      <c r="B141" s="48">
        <v>1</v>
      </c>
      <c r="C141" s="48" t="s">
        <v>24</v>
      </c>
      <c r="D141" s="48">
        <v>18</v>
      </c>
      <c r="E141" s="48">
        <v>0</v>
      </c>
      <c r="F141" s="48">
        <v>0.8</v>
      </c>
      <c r="G141" s="48">
        <v>2.5</v>
      </c>
    </row>
    <row r="142" spans="1:7" x14ac:dyDescent="0.2">
      <c r="A142" s="51" t="s">
        <v>183</v>
      </c>
      <c r="B142" s="48">
        <v>1</v>
      </c>
      <c r="C142" s="48" t="s">
        <v>48</v>
      </c>
      <c r="D142" s="48">
        <v>45</v>
      </c>
      <c r="E142" s="48">
        <v>10</v>
      </c>
      <c r="F142" s="48">
        <v>0</v>
      </c>
      <c r="G142" s="48">
        <v>0</v>
      </c>
    </row>
    <row r="143" spans="1:7" x14ac:dyDescent="0.2">
      <c r="A143" s="51" t="s">
        <v>184</v>
      </c>
      <c r="B143" s="48">
        <v>1</v>
      </c>
      <c r="C143" s="48" t="s">
        <v>12</v>
      </c>
      <c r="D143" s="48">
        <v>9</v>
      </c>
      <c r="E143" s="48">
        <v>2</v>
      </c>
      <c r="F143" s="48">
        <v>0</v>
      </c>
      <c r="G143" s="48">
        <v>0.2</v>
      </c>
    </row>
    <row r="144" spans="1:7" x14ac:dyDescent="0.2">
      <c r="A144" s="51" t="s">
        <v>185</v>
      </c>
      <c r="B144" s="48">
        <v>1</v>
      </c>
      <c r="C144" s="48" t="s">
        <v>12</v>
      </c>
      <c r="D144" s="48">
        <v>47</v>
      </c>
      <c r="E144" s="48">
        <v>4</v>
      </c>
      <c r="F144" s="48">
        <v>0</v>
      </c>
      <c r="G144" s="48">
        <v>0</v>
      </c>
    </row>
    <row r="145" spans="1:7" x14ac:dyDescent="0.2">
      <c r="A145" s="51" t="s">
        <v>186</v>
      </c>
      <c r="B145" s="48">
        <v>1</v>
      </c>
      <c r="C145" s="48" t="s">
        <v>12</v>
      </c>
      <c r="D145" s="48">
        <v>47</v>
      </c>
      <c r="E145" s="48">
        <v>4</v>
      </c>
      <c r="F145" s="48">
        <v>0</v>
      </c>
      <c r="G145" s="48">
        <v>0</v>
      </c>
    </row>
    <row r="146" spans="1:7" x14ac:dyDescent="0.2">
      <c r="A146" s="51" t="s">
        <v>187</v>
      </c>
      <c r="B146" s="48">
        <v>1</v>
      </c>
      <c r="C146" s="48" t="s">
        <v>12</v>
      </c>
      <c r="D146" s="48">
        <v>81</v>
      </c>
      <c r="E146" s="48">
        <v>2.7</v>
      </c>
      <c r="F146" s="48">
        <v>0</v>
      </c>
      <c r="G146" s="48">
        <v>0</v>
      </c>
    </row>
    <row r="147" spans="1:7" x14ac:dyDescent="0.2">
      <c r="A147" s="51" t="s">
        <v>188</v>
      </c>
      <c r="B147" s="48">
        <v>1</v>
      </c>
      <c r="C147" s="48" t="s">
        <v>12</v>
      </c>
      <c r="D147" s="48">
        <v>4</v>
      </c>
      <c r="E147" s="48">
        <v>0.9</v>
      </c>
      <c r="F147" s="48">
        <v>0.1</v>
      </c>
      <c r="G147" s="48">
        <v>0.3</v>
      </c>
    </row>
    <row r="148" spans="1:7" ht="16" x14ac:dyDescent="0.2">
      <c r="A148" s="54" t="s">
        <v>62</v>
      </c>
      <c r="B148" s="55">
        <v>1</v>
      </c>
      <c r="C148" s="55" t="s">
        <v>12</v>
      </c>
      <c r="D148" s="55">
        <v>17</v>
      </c>
      <c r="E148" s="55">
        <v>1.3</v>
      </c>
      <c r="F148" s="48">
        <v>0.9</v>
      </c>
      <c r="G148" s="48">
        <v>1</v>
      </c>
    </row>
    <row r="149" spans="1:7" x14ac:dyDescent="0.2">
      <c r="A149" s="51" t="s">
        <v>189</v>
      </c>
      <c r="B149" s="48">
        <v>1</v>
      </c>
      <c r="C149" s="48" t="s">
        <v>190</v>
      </c>
      <c r="D149" s="48">
        <v>80</v>
      </c>
      <c r="E149" s="48">
        <v>11</v>
      </c>
      <c r="F149" s="48">
        <v>1</v>
      </c>
      <c r="G149" s="48">
        <v>6</v>
      </c>
    </row>
    <row r="150" spans="1:7" x14ac:dyDescent="0.2">
      <c r="A150" s="48" t="s">
        <v>191</v>
      </c>
      <c r="B150" s="48">
        <v>1</v>
      </c>
      <c r="C150" s="48" t="s">
        <v>190</v>
      </c>
      <c r="D150" s="48">
        <v>110</v>
      </c>
      <c r="E150" s="48">
        <v>17</v>
      </c>
      <c r="F150" s="48">
        <v>2</v>
      </c>
      <c r="G150" s="48">
        <v>6</v>
      </c>
    </row>
    <row r="151" spans="1:7" x14ac:dyDescent="0.2">
      <c r="A151" s="51" t="s">
        <v>44</v>
      </c>
      <c r="B151" s="48">
        <v>1</v>
      </c>
      <c r="C151" s="48" t="s">
        <v>12</v>
      </c>
      <c r="D151" s="48">
        <v>5</v>
      </c>
      <c r="E151" s="48">
        <v>1</v>
      </c>
      <c r="F151" s="48">
        <v>0.1</v>
      </c>
      <c r="G151" s="48">
        <v>0.3</v>
      </c>
    </row>
    <row r="152" spans="1:7" ht="16" x14ac:dyDescent="0.2">
      <c r="A152" s="54">
        <f>SUBTOTAL(103,FoodList[item])</f>
        <v>143</v>
      </c>
      <c r="B152"/>
      <c r="C152"/>
      <c r="D152"/>
      <c r="E152"/>
      <c r="F152"/>
      <c r="G152">
        <f>SUBTOTAL(109,FoodList[Protein g])</f>
        <v>506.6</v>
      </c>
    </row>
  </sheetData>
  <phoneticPr fontId="17" type="noConversion"/>
  <hyperlinks>
    <hyperlink ref="D4" r:id="rId1" display="www.fatsecret.com" xr:uid="{23568B61-1285-DF46-9568-17105E2DC06E}"/>
    <hyperlink ref="B4" r:id="rId2" display="https://www.calorieking.com/us/en/" xr:uid="{71B71508-56D8-E246-9FAB-6EF3BB459DE6}"/>
  </hyperlinks>
  <pageMargins left="0.7" right="0.7" top="0.75" bottom="0.75" header="0.3" footer="0.3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9F173-090F-A94F-847A-83AE23916488}">
  <dimension ref="A1:F21"/>
  <sheetViews>
    <sheetView zoomScale="120" zoomScaleNormal="120" workbookViewId="0">
      <selection sqref="A1:B1"/>
    </sheetView>
  </sheetViews>
  <sheetFormatPr baseColWidth="10" defaultColWidth="11" defaultRowHeight="16" x14ac:dyDescent="0.2"/>
  <sheetData>
    <row r="1" spans="1:6" ht="21" x14ac:dyDescent="0.25">
      <c r="A1" s="47" t="s">
        <v>13</v>
      </c>
      <c r="B1" s="47"/>
    </row>
    <row r="2" spans="1:6" x14ac:dyDescent="0.2">
      <c r="A2" s="16" t="s">
        <v>18</v>
      </c>
    </row>
    <row r="3" spans="1:6" x14ac:dyDescent="0.2">
      <c r="A3" s="16" t="s">
        <v>19</v>
      </c>
    </row>
    <row r="4" spans="1:6" x14ac:dyDescent="0.2">
      <c r="A4" s="16" t="s">
        <v>31</v>
      </c>
    </row>
    <row r="6" spans="1:6" ht="17" thickBot="1" x14ac:dyDescent="0.25">
      <c r="B6" s="16" t="s">
        <v>28</v>
      </c>
    </row>
    <row r="7" spans="1:6" x14ac:dyDescent="0.2">
      <c r="B7" s="23" t="s">
        <v>14</v>
      </c>
      <c r="C7" s="24" t="s">
        <v>10</v>
      </c>
      <c r="D7" s="24" t="s">
        <v>15</v>
      </c>
      <c r="E7" s="24" t="s">
        <v>16</v>
      </c>
      <c r="F7" s="25" t="s">
        <v>17</v>
      </c>
    </row>
    <row r="8" spans="1:6" x14ac:dyDescent="0.2">
      <c r="A8" s="20" t="s">
        <v>26</v>
      </c>
      <c r="B8" s="26"/>
      <c r="C8" s="19"/>
      <c r="D8" s="19"/>
      <c r="E8" s="19"/>
      <c r="F8" s="27"/>
    </row>
    <row r="9" spans="1:6" ht="17" thickBot="1" x14ac:dyDescent="0.25">
      <c r="A9" s="20" t="s">
        <v>27</v>
      </c>
      <c r="B9" s="30"/>
      <c r="C9" s="28">
        <f>IFERROR($B$9/$B$8*C8,0)</f>
        <v>0</v>
      </c>
      <c r="D9" s="31">
        <f t="shared" ref="D9:F9" si="0">IFERROR($B$9/$B$8*D8,0)</f>
        <v>0</v>
      </c>
      <c r="E9" s="31">
        <f t="shared" si="0"/>
        <v>0</v>
      </c>
      <c r="F9" s="32">
        <f t="shared" si="0"/>
        <v>0</v>
      </c>
    </row>
    <row r="12" spans="1:6" ht="17" thickBot="1" x14ac:dyDescent="0.25">
      <c r="B12" s="16" t="s">
        <v>32</v>
      </c>
    </row>
    <row r="13" spans="1:6" ht="22" customHeight="1" x14ac:dyDescent="0.2">
      <c r="B13" s="23" t="s">
        <v>14</v>
      </c>
      <c r="C13" s="24" t="s">
        <v>10</v>
      </c>
      <c r="D13" s="24" t="s">
        <v>15</v>
      </c>
      <c r="E13" s="24" t="s">
        <v>16</v>
      </c>
      <c r="F13" s="25" t="s">
        <v>17</v>
      </c>
    </row>
    <row r="14" spans="1:6" x14ac:dyDescent="0.2">
      <c r="A14" s="20" t="s">
        <v>26</v>
      </c>
      <c r="B14" s="26"/>
      <c r="C14" s="19"/>
      <c r="D14" s="19"/>
      <c r="E14" s="19"/>
      <c r="F14" s="27"/>
    </row>
    <row r="15" spans="1:6" ht="17" thickBot="1" x14ac:dyDescent="0.25">
      <c r="A15" s="20" t="s">
        <v>59</v>
      </c>
      <c r="B15" s="30">
        <v>28</v>
      </c>
      <c r="C15" s="28">
        <f>IFERROR($B$15/$B$14*C14,0)</f>
        <v>0</v>
      </c>
      <c r="D15" s="31">
        <f t="shared" ref="D15:F15" si="1">IFERROR($B$15/$B$14*D14,0)</f>
        <v>0</v>
      </c>
      <c r="E15" s="31">
        <f t="shared" si="1"/>
        <v>0</v>
      </c>
      <c r="F15" s="32">
        <f t="shared" si="1"/>
        <v>0</v>
      </c>
    </row>
    <row r="18" spans="1:6" ht="17" thickBot="1" x14ac:dyDescent="0.25">
      <c r="B18" s="16" t="s">
        <v>20</v>
      </c>
    </row>
    <row r="19" spans="1:6" x14ac:dyDescent="0.2">
      <c r="B19" s="23" t="s">
        <v>14</v>
      </c>
      <c r="C19" s="24" t="s">
        <v>10</v>
      </c>
      <c r="D19" s="24" t="s">
        <v>15</v>
      </c>
      <c r="E19" s="24" t="s">
        <v>16</v>
      </c>
      <c r="F19" s="25" t="s">
        <v>17</v>
      </c>
    </row>
    <row r="20" spans="1:6" x14ac:dyDescent="0.2">
      <c r="A20" s="20" t="s">
        <v>26</v>
      </c>
      <c r="B20" s="26"/>
      <c r="C20" s="19"/>
      <c r="D20" s="19"/>
      <c r="E20" s="19"/>
      <c r="F20" s="27"/>
    </row>
    <row r="21" spans="1:6" ht="17" thickBot="1" x14ac:dyDescent="0.25">
      <c r="A21" s="20" t="s">
        <v>30</v>
      </c>
      <c r="B21" s="30">
        <v>1</v>
      </c>
      <c r="C21" s="28">
        <f>IFERROR($B$21/$B$20*C20,0)</f>
        <v>0</v>
      </c>
      <c r="D21" s="31">
        <f t="shared" ref="D21:F21" si="2">IFERROR($B$21/$B$20*D20,0)</f>
        <v>0</v>
      </c>
      <c r="E21" s="31">
        <f t="shared" si="2"/>
        <v>0</v>
      </c>
      <c r="F21" s="32">
        <f t="shared" si="2"/>
        <v>0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D0713-1899-E443-9483-93CEEAC581AA}">
  <dimension ref="A1:E14"/>
  <sheetViews>
    <sheetView zoomScale="120" zoomScaleNormal="120" workbookViewId="0">
      <selection sqref="A1:C1"/>
    </sheetView>
  </sheetViews>
  <sheetFormatPr baseColWidth="10" defaultRowHeight="16" x14ac:dyDescent="0.2"/>
  <cols>
    <col min="1" max="1" width="13.33203125" bestFit="1" customWidth="1"/>
    <col min="2" max="2" width="14" bestFit="1" customWidth="1"/>
    <col min="3" max="3" width="12" bestFit="1" customWidth="1"/>
    <col min="4" max="4" width="11" bestFit="1" customWidth="1"/>
    <col min="5" max="5" width="14.1640625" bestFit="1" customWidth="1"/>
  </cols>
  <sheetData>
    <row r="1" spans="1:5" ht="21" x14ac:dyDescent="0.25">
      <c r="A1" s="47" t="s">
        <v>198</v>
      </c>
      <c r="B1" s="47"/>
      <c r="C1" s="47"/>
    </row>
    <row r="2" spans="1:5" x14ac:dyDescent="0.2">
      <c r="A2" t="s">
        <v>207</v>
      </c>
    </row>
    <row r="3" spans="1:5" x14ac:dyDescent="0.2">
      <c r="A3" t="s">
        <v>208</v>
      </c>
    </row>
    <row r="5" spans="1:5" x14ac:dyDescent="0.2">
      <c r="A5" s="21" t="s">
        <v>55</v>
      </c>
      <c r="B5" t="s">
        <v>56</v>
      </c>
      <c r="C5" t="s">
        <v>57</v>
      </c>
      <c r="D5" t="s">
        <v>205</v>
      </c>
      <c r="E5" t="s">
        <v>206</v>
      </c>
    </row>
    <row r="6" spans="1:5" x14ac:dyDescent="0.2">
      <c r="A6" s="58">
        <v>44562</v>
      </c>
      <c r="B6" s="18">
        <v>1986</v>
      </c>
      <c r="C6" s="59">
        <v>232.2</v>
      </c>
      <c r="D6" s="59">
        <v>86.6</v>
      </c>
      <c r="E6" s="59">
        <v>76.2</v>
      </c>
    </row>
    <row r="7" spans="1:5" x14ac:dyDescent="0.2">
      <c r="A7" s="33" t="s">
        <v>23</v>
      </c>
      <c r="B7" s="18">
        <v>267</v>
      </c>
      <c r="C7" s="59">
        <v>34.9</v>
      </c>
      <c r="D7" s="59">
        <v>11.1</v>
      </c>
      <c r="E7" s="59">
        <v>8.4</v>
      </c>
    </row>
    <row r="8" spans="1:5" x14ac:dyDescent="0.2">
      <c r="A8" s="33" t="s">
        <v>52</v>
      </c>
      <c r="B8" s="18">
        <v>441</v>
      </c>
      <c r="C8" s="59">
        <v>31.9</v>
      </c>
      <c r="D8" s="59">
        <v>17.899999999999999</v>
      </c>
      <c r="E8" s="59">
        <v>36.800000000000004</v>
      </c>
    </row>
    <row r="9" spans="1:5" x14ac:dyDescent="0.2">
      <c r="A9" s="33" t="s">
        <v>50</v>
      </c>
      <c r="B9" s="18">
        <v>1278</v>
      </c>
      <c r="C9" s="59">
        <v>165.39999999999998</v>
      </c>
      <c r="D9" s="59">
        <v>57.6</v>
      </c>
      <c r="E9" s="59">
        <v>31</v>
      </c>
    </row>
    <row r="10" spans="1:5" x14ac:dyDescent="0.2">
      <c r="A10" s="58">
        <v>44563</v>
      </c>
      <c r="B10" s="18">
        <v>1604</v>
      </c>
      <c r="C10" s="59">
        <v>154.1</v>
      </c>
      <c r="D10" s="59">
        <v>68.099999999999994</v>
      </c>
      <c r="E10" s="59">
        <v>70.5</v>
      </c>
    </row>
    <row r="11" spans="1:5" x14ac:dyDescent="0.2">
      <c r="A11" s="33" t="s">
        <v>23</v>
      </c>
      <c r="B11" s="18">
        <v>379</v>
      </c>
      <c r="C11" s="59">
        <v>24.4</v>
      </c>
      <c r="D11" s="59">
        <v>14.9</v>
      </c>
      <c r="E11" s="59">
        <v>13.6</v>
      </c>
    </row>
    <row r="12" spans="1:5" x14ac:dyDescent="0.2">
      <c r="A12" s="33" t="s">
        <v>52</v>
      </c>
      <c r="B12" s="18">
        <v>738</v>
      </c>
      <c r="C12" s="59">
        <v>57.4</v>
      </c>
      <c r="D12" s="59">
        <v>33.299999999999997</v>
      </c>
      <c r="E12" s="59">
        <v>50.9</v>
      </c>
    </row>
    <row r="13" spans="1:5" x14ac:dyDescent="0.2">
      <c r="A13" s="33" t="s">
        <v>50</v>
      </c>
      <c r="B13" s="18">
        <v>487</v>
      </c>
      <c r="C13" s="59">
        <v>72.3</v>
      </c>
      <c r="D13" s="59">
        <v>19.899999999999999</v>
      </c>
      <c r="E13" s="59">
        <v>6</v>
      </c>
    </row>
    <row r="14" spans="1:5" x14ac:dyDescent="0.2">
      <c r="A14" s="58" t="s">
        <v>6</v>
      </c>
      <c r="B14" s="18">
        <v>3590</v>
      </c>
      <c r="C14" s="59">
        <v>386.29999999999995</v>
      </c>
      <c r="D14" s="59">
        <v>154.70000000000002</v>
      </c>
      <c r="E14" s="59">
        <v>146.69999999999999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Diet Log</vt:lpstr>
      <vt:lpstr>Food List</vt:lpstr>
      <vt:lpstr>Converter</vt:lpstr>
      <vt:lpstr>Pivot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Malloy</dc:creator>
  <cp:lastModifiedBy>Rich Malloy</cp:lastModifiedBy>
  <dcterms:created xsi:type="dcterms:W3CDTF">2022-06-02T23:57:35Z</dcterms:created>
  <dcterms:modified xsi:type="dcterms:W3CDTF">2022-11-09T17:36:28Z</dcterms:modified>
</cp:coreProperties>
</file>