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filterPrivacy="1" codeName="ThisWorkbook"/>
  <xr:revisionPtr revIDLastSave="0" documentId="13_ncr:1_{CEA28A03-3A2A-470F-8585-16444C5260EF}" xr6:coauthVersionLast="45" xr6:coauthVersionMax="45" xr10:uidLastSave="{00000000-0000-0000-0000-000000000000}"/>
  <bookViews>
    <workbookView xWindow="2220" yWindow="672" windowWidth="17280" windowHeight="8736" xr2:uid="{00000000-000D-0000-FFFF-FFFF00000000}"/>
  </bookViews>
  <sheets>
    <sheet name="Intro" sheetId="19" r:id="rId1"/>
    <sheet name="Review Homework" sheetId="122" r:id="rId2"/>
    <sheet name="XLOOKUP" sheetId="128" r:id="rId3"/>
    <sheet name="Reports vs Tables" sheetId="129" r:id="rId4"/>
    <sheet name="Excel Tables" sheetId="111" r:id="rId5"/>
    <sheet name="Formatting" sheetId="113" r:id="rId6"/>
    <sheet name="Calc Columns" sheetId="112" r:id="rId7"/>
    <sheet name="References" sheetId="130" r:id="rId8"/>
    <sheet name="Selecting" sheetId="114" r:id="rId9"/>
    <sheet name="Tab" sheetId="116" r:id="rId10"/>
    <sheet name="Sizing" sheetId="115" r:id="rId11"/>
    <sheet name="Drop-Down" sheetId="131" r:id="rId12"/>
    <sheet name="Validation" sheetId="117" r:id="rId13"/>
    <sheet name="Charts" sheetId="118" r:id="rId14"/>
    <sheet name="Next Week" sheetId="132" r:id="rId15"/>
  </sheets>
  <calcPr calcId="191029"/>
  <pivotCaches>
    <pivotCache cacheId="0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5" i="130" l="1"/>
  <c r="C24" i="130"/>
  <c r="F11" i="130"/>
  <c r="G11" i="130"/>
  <c r="F12" i="130"/>
  <c r="G12" i="130"/>
  <c r="F13" i="130"/>
  <c r="G13" i="130"/>
  <c r="F14" i="130"/>
  <c r="G14" i="130"/>
  <c r="F15" i="130"/>
  <c r="G15" i="130"/>
  <c r="E12" i="130"/>
  <c r="E13" i="130"/>
  <c r="E14" i="130"/>
  <c r="E15" i="130"/>
  <c r="E11" i="130"/>
  <c r="H14" i="129" l="1"/>
  <c r="H13" i="129"/>
  <c r="H9" i="129"/>
  <c r="H10" i="129"/>
  <c r="G11" i="129"/>
  <c r="F11" i="129"/>
  <c r="E11" i="129"/>
  <c r="D11" i="129"/>
  <c r="C11" i="129"/>
  <c r="C15" i="129"/>
  <c r="D15" i="129"/>
  <c r="E15" i="129"/>
  <c r="F15" i="129"/>
  <c r="G15" i="129"/>
  <c r="B15" i="128"/>
  <c r="B22" i="128" s="1"/>
  <c r="D16" i="129" l="1"/>
  <c r="F16" i="129"/>
  <c r="H15" i="129"/>
  <c r="H11" i="129"/>
  <c r="E16" i="129"/>
  <c r="G16" i="129"/>
  <c r="C16" i="129"/>
  <c r="H16" i="129" l="1"/>
  <c r="J15" i="117"/>
  <c r="J14" i="117"/>
  <c r="C40" i="122" l="1"/>
  <c r="C39" i="122"/>
  <c r="C38" i="122"/>
  <c r="C37" i="122"/>
  <c r="C36" i="122"/>
  <c r="C35" i="122"/>
  <c r="C34" i="122"/>
  <c r="C33" i="122"/>
  <c r="C32" i="122"/>
  <c r="C31" i="122"/>
  <c r="J38" i="122" s="1"/>
  <c r="C30" i="122"/>
  <c r="B22" i="122"/>
  <c r="B15" i="122"/>
  <c r="J39" i="122" l="1"/>
  <c r="I39" i="122"/>
  <c r="I37" i="122"/>
  <c r="H38" i="122"/>
  <c r="K38" i="122" s="1"/>
  <c r="H37" i="122"/>
  <c r="J37" i="122"/>
  <c r="J40" i="122" s="1"/>
  <c r="I38" i="122"/>
  <c r="H39" i="122"/>
  <c r="K39" i="122" s="1"/>
  <c r="F10" i="112"/>
  <c r="F11" i="112"/>
  <c r="F12" i="112"/>
  <c r="F13" i="112"/>
  <c r="F14" i="112"/>
  <c r="F15" i="112"/>
  <c r="F16" i="112"/>
  <c r="F17" i="112"/>
  <c r="F18" i="112"/>
  <c r="F19" i="112"/>
  <c r="F20" i="112"/>
  <c r="F21" i="112"/>
  <c r="F22" i="112"/>
  <c r="F23" i="112"/>
  <c r="F24" i="112"/>
  <c r="F25" i="112"/>
  <c r="F26" i="112"/>
  <c r="F27" i="112"/>
  <c r="F28" i="112"/>
  <c r="F29" i="112"/>
  <c r="F30" i="112"/>
  <c r="F31" i="112"/>
  <c r="F32" i="112"/>
  <c r="F33" i="112"/>
  <c r="F34" i="112"/>
  <c r="K37" i="122" l="1"/>
  <c r="H40" i="122"/>
  <c r="I40" i="122"/>
  <c r="N11" i="113"/>
  <c r="N12" i="113"/>
  <c r="N13" i="113"/>
  <c r="N14" i="113"/>
  <c r="N15" i="113"/>
  <c r="N16" i="113"/>
  <c r="N17" i="113"/>
  <c r="N18" i="113"/>
  <c r="N19" i="113"/>
  <c r="N20" i="113"/>
  <c r="N21" i="113"/>
  <c r="K40" i="122" l="1"/>
</calcChain>
</file>

<file path=xl/sharedStrings.xml><?xml version="1.0" encoding="utf-8"?>
<sst xmlns="http://schemas.openxmlformats.org/spreadsheetml/2006/main" count="663" uniqueCount="258">
  <si>
    <t>Product</t>
  </si>
  <si>
    <t>Rich Malloy</t>
  </si>
  <si>
    <t>Tech Help Today</t>
  </si>
  <si>
    <t>www.techhelptoday.com</t>
  </si>
  <si>
    <t>Date</t>
  </si>
  <si>
    <t>Salesperson</t>
  </si>
  <si>
    <t>Revenue</t>
  </si>
  <si>
    <t>Carter</t>
  </si>
  <si>
    <t>Adams</t>
  </si>
  <si>
    <t>Baker</t>
  </si>
  <si>
    <t>Bananas</t>
  </si>
  <si>
    <t>B</t>
  </si>
  <si>
    <t>A</t>
  </si>
  <si>
    <t>Apples</t>
  </si>
  <si>
    <t>Cherries</t>
  </si>
  <si>
    <t>Sales</t>
  </si>
  <si>
    <t>East</t>
  </si>
  <si>
    <t>West</t>
  </si>
  <si>
    <t>Session 4 Workbook</t>
  </si>
  <si>
    <t>Calculated Columns</t>
  </si>
  <si>
    <t>Dynamic Data Validation Lists</t>
  </si>
  <si>
    <t>Review of Excel Tables</t>
  </si>
  <si>
    <t>Excel Tables appeared in 2007, but are still not widely used.</t>
  </si>
  <si>
    <t>That is surprising because Excel Tables have some great features.</t>
  </si>
  <si>
    <t>In addition to attractive designs, Excel Tables also have special functionality.</t>
  </si>
  <si>
    <t>Quick and easy formatting</t>
  </si>
  <si>
    <t>Smart column headers</t>
  </si>
  <si>
    <t>Structured references rather than traditional addresses (A3 or D12)</t>
  </si>
  <si>
    <t>Integrated filtering and sorting</t>
  </si>
  <si>
    <t>Changing Themes</t>
  </si>
  <si>
    <t>Themes are combinations of colors and fonts</t>
  </si>
  <si>
    <t>Several color palettes are available</t>
  </si>
  <si>
    <t>Changing Color Schemes</t>
  </si>
  <si>
    <t>Customizing Colors</t>
  </si>
  <si>
    <t>You can change a particular color in a color scheme</t>
  </si>
  <si>
    <t>C</t>
  </si>
  <si>
    <t>Amount</t>
  </si>
  <si>
    <t>Customizing Banded Rows &amp; Columns</t>
  </si>
  <si>
    <t>You can band 2 or more rows at a time</t>
  </si>
  <si>
    <t>Click any cell in a range of cells</t>
  </si>
  <si>
    <t>Click a row or column stripe</t>
  </si>
  <si>
    <t>Change the stripe width or format as desired</t>
  </si>
  <si>
    <t>Here is review of some of the Excel Table features and benefits:</t>
  </si>
  <si>
    <t>Automatic row banding</t>
  </si>
  <si>
    <t>Dynamic table sizing</t>
  </si>
  <si>
    <t>Total Row calculations</t>
  </si>
  <si>
    <t>Custom Formatting in Excel Tables</t>
  </si>
  <si>
    <t>There are several ways  to customize the format of an Excel Table</t>
  </si>
  <si>
    <t>Tax</t>
  </si>
  <si>
    <t>To revive auto-update for formulas, copy a formula to all cells in the column.</t>
  </si>
  <si>
    <t>Resetting Automatic Formula Updating</t>
  </si>
  <si>
    <t>But, if you enter a constant somewhere in the column, the auto-update feature turns off.</t>
  </si>
  <si>
    <r>
      <t xml:space="preserve">Formulas in Calculated Columns are automatically updated </t>
    </r>
    <r>
      <rPr>
        <i/>
        <sz val="11"/>
        <color theme="1"/>
        <rFont val="Calibri"/>
        <family val="2"/>
      </rPr>
      <t>—</t>
    </r>
    <r>
      <rPr>
        <i/>
        <sz val="11"/>
        <color theme="1"/>
        <rFont val="Calibri"/>
        <family val="2"/>
        <scheme val="minor"/>
      </rPr>
      <t xml:space="preserve"> usually.</t>
    </r>
  </si>
  <si>
    <t>If you change one formula in a column, all cells in that column are automatically updated.</t>
  </si>
  <si>
    <t>Special Ways to Select Rows and Columns</t>
  </si>
  <si>
    <t>Excel Tables provide with some special ways:</t>
  </si>
  <si>
    <t>Shift &amp; Ctrl + Space</t>
  </si>
  <si>
    <t>Shift+Space will select the current row.</t>
  </si>
  <si>
    <t>Ctrl+Space twice will select the current column's data and its header.</t>
  </si>
  <si>
    <t>Ctrl+Space will select the current column's data.</t>
  </si>
  <si>
    <t>A way to remember this: the "Shift" key is horizontal, like a row.</t>
  </si>
  <si>
    <t>Click the top of a column</t>
  </si>
  <si>
    <t>Click the left edge of row</t>
  </si>
  <si>
    <t>Position the mouse pointer at the left edge of a row</t>
  </si>
  <si>
    <t>Until a black arrow appears</t>
  </si>
  <si>
    <t>Click the arrow to select that row</t>
  </si>
  <si>
    <t>Extend the selection by dragging the mouse pointer up or down</t>
  </si>
  <si>
    <t>As in the case with rows, click the top edge of a column to select its data</t>
  </si>
  <si>
    <t>Double-click the top edge to select the data and the header</t>
  </si>
  <si>
    <t>Click the Upper-Left Corner</t>
  </si>
  <si>
    <t>To select all the data in a table, click the upper-left corner</t>
  </si>
  <si>
    <t>Double-click this corner to select the headers as well</t>
  </si>
  <si>
    <t xml:space="preserve">Besides the traditional ways of selecting rows and columns, </t>
  </si>
  <si>
    <t>Navigating with the Tab Key</t>
  </si>
  <si>
    <t>Moving to Right or Left</t>
  </si>
  <si>
    <t>When the active cell reaches the end of a row,</t>
  </si>
  <si>
    <t>When the active cell reaches the last cell in the table,</t>
  </si>
  <si>
    <t>Tab will create a new row.</t>
  </si>
  <si>
    <t>The Tab key will move the active cell to the right.</t>
  </si>
  <si>
    <t>Shift+Tab will move it to the left.</t>
  </si>
  <si>
    <t>Tab will move the active cell to the beginning of the next row.</t>
  </si>
  <si>
    <t>Quickly Resize an Excel Table</t>
  </si>
  <si>
    <t>The Sizing Handle</t>
  </si>
  <si>
    <t>You can quickly resize an Excel Table with its Sizing Handle.</t>
  </si>
  <si>
    <t>Click and drag the lower right corner of the table,</t>
  </si>
  <si>
    <t>And drag to the right or down.</t>
  </si>
  <si>
    <t>When you add a row to a table, it is automatically included in any table calculations.</t>
  </si>
  <si>
    <t>Dawson</t>
  </si>
  <si>
    <t>What About Pivot Tables?</t>
  </si>
  <si>
    <t>As you may have guessed, these same formatting options</t>
  </si>
  <si>
    <t>are also available for Pivot Tables.</t>
  </si>
  <si>
    <t>Which means we can use such a table for a dynamic Data Validation List.</t>
  </si>
  <si>
    <t>But, Excel Table structured reference names do not work in Data Validation.</t>
  </si>
  <si>
    <t>We have to create a range name for the Excel Table component.</t>
  </si>
  <si>
    <t xml:space="preserve">Excel Tables are Dynamic: </t>
  </si>
  <si>
    <t>Applying a Range Name to an Excel Table Column:</t>
  </si>
  <si>
    <t>First we need to get the name of the table column:</t>
  </si>
  <si>
    <t>Copy the formula of the cell from the Formula Bar</t>
  </si>
  <si>
    <t>Press Esc</t>
  </si>
  <si>
    <t>Creating a Data Validation List</t>
  </si>
  <si>
    <t>Charts</t>
  </si>
  <si>
    <t>Excel Tables make charts dynamic</t>
  </si>
  <si>
    <t>North</t>
  </si>
  <si>
    <t>Region</t>
  </si>
  <si>
    <t>Add a row to the bottom of each of these tables</t>
  </si>
  <si>
    <t>An Ordinary Data Range</t>
  </si>
  <si>
    <t>An Excel Table</t>
  </si>
  <si>
    <t>Second, define a Range Name for that formula</t>
  </si>
  <si>
    <t>Create a Data Validation List pointing to the new range name</t>
  </si>
  <si>
    <r>
      <t xml:space="preserve">Click: </t>
    </r>
    <r>
      <rPr>
        <b/>
        <sz val="11"/>
        <color theme="1"/>
        <rFont val="Calibri"/>
        <family val="2"/>
        <scheme val="minor"/>
      </rPr>
      <t>Data &gt; Data Validation</t>
    </r>
  </si>
  <si>
    <r>
      <t xml:space="preserve">In the </t>
    </r>
    <r>
      <rPr>
        <b/>
        <sz val="11"/>
        <color theme="1"/>
        <rFont val="Calibri"/>
        <family val="2"/>
        <scheme val="minor"/>
      </rPr>
      <t>Allow</t>
    </r>
    <r>
      <rPr>
        <sz val="11"/>
        <color theme="1"/>
        <rFont val="Calibri"/>
        <family val="2"/>
        <scheme val="minor"/>
      </rPr>
      <t xml:space="preserve"> box, choose: </t>
    </r>
    <r>
      <rPr>
        <b/>
        <sz val="11"/>
        <color theme="1"/>
        <rFont val="Calibri"/>
        <family val="2"/>
        <scheme val="minor"/>
      </rPr>
      <t>List</t>
    </r>
  </si>
  <si>
    <r>
      <t xml:space="preserve">Press </t>
    </r>
    <r>
      <rPr>
        <b/>
        <sz val="11"/>
        <color theme="1"/>
        <rFont val="Calibri"/>
        <family val="2"/>
        <scheme val="minor"/>
      </rPr>
      <t>OK</t>
    </r>
  </si>
  <si>
    <r>
      <t xml:space="preserve">Click: </t>
    </r>
    <r>
      <rPr>
        <b/>
        <sz val="11"/>
        <color theme="1"/>
        <rFont val="Calibri"/>
        <family val="2"/>
        <scheme val="minor"/>
      </rPr>
      <t>Formulas &gt; Define Name</t>
    </r>
  </si>
  <si>
    <r>
      <t xml:space="preserve">Click: </t>
    </r>
    <r>
      <rPr>
        <b/>
        <sz val="11"/>
        <color theme="1"/>
        <rFont val="Calibri"/>
        <family val="2"/>
        <scheme val="minor"/>
      </rPr>
      <t>Page Layout &gt; Themes</t>
    </r>
  </si>
  <si>
    <r>
      <t xml:space="preserve">Click: </t>
    </r>
    <r>
      <rPr>
        <b/>
        <sz val="11"/>
        <color theme="1"/>
        <rFont val="Calibri"/>
        <family val="2"/>
        <scheme val="minor"/>
      </rPr>
      <t>Page Layout &gt; Colors</t>
    </r>
  </si>
  <si>
    <r>
      <t xml:space="preserve">Click: </t>
    </r>
    <r>
      <rPr>
        <b/>
        <sz val="11"/>
        <color theme="1"/>
        <rFont val="Calibri"/>
        <family val="2"/>
        <scheme val="minor"/>
      </rPr>
      <t>Page Layout &gt; Colors &gt; Customize Colors…</t>
    </r>
  </si>
  <si>
    <r>
      <t xml:space="preserve">Click: </t>
    </r>
    <r>
      <rPr>
        <b/>
        <sz val="11"/>
        <color theme="1"/>
        <rFont val="Calibri"/>
        <family val="2"/>
        <scheme val="minor"/>
      </rPr>
      <t>Home &gt; Format as Table</t>
    </r>
  </si>
  <si>
    <r>
      <t xml:space="preserve">Rt-click a design and choose </t>
    </r>
    <r>
      <rPr>
        <b/>
        <sz val="11"/>
        <color theme="1"/>
        <rFont val="Calibri"/>
        <family val="2"/>
        <scheme val="minor"/>
      </rPr>
      <t>Duplicate</t>
    </r>
  </si>
  <si>
    <t>Homework</t>
  </si>
  <si>
    <t>INDEX and MATCH</t>
  </si>
  <si>
    <t>Use the INDEX/MATCH combination of functions to find which month had the most homeruns</t>
  </si>
  <si>
    <t>Month</t>
  </si>
  <si>
    <t>Homeruns</t>
  </si>
  <si>
    <t>April</t>
  </si>
  <si>
    <t>May</t>
  </si>
  <si>
    <t>June</t>
  </si>
  <si>
    <t>July</t>
  </si>
  <si>
    <t>August</t>
  </si>
  <si>
    <t>September</t>
  </si>
  <si>
    <t>Most HRs</t>
  </si>
  <si>
    <t>Best Month</t>
  </si>
  <si>
    <t>Solution:</t>
  </si>
  <si>
    <t>Use SUMIFS instead of a Pivot Table</t>
  </si>
  <si>
    <t>With SUMIFS, calculate the total spent each month on each category</t>
  </si>
  <si>
    <t>Expense Ledger</t>
  </si>
  <si>
    <t>Item</t>
  </si>
  <si>
    <t>Entertainment</t>
  </si>
  <si>
    <t>Groceries</t>
  </si>
  <si>
    <t>Restaurant</t>
  </si>
  <si>
    <t>Total</t>
  </si>
  <si>
    <t>Jan</t>
  </si>
  <si>
    <t>Feb</t>
  </si>
  <si>
    <t>Mar</t>
  </si>
  <si>
    <t>Table Names</t>
  </si>
  <si>
    <t>Slicers</t>
  </si>
  <si>
    <t>Ctrl + A</t>
  </si>
  <si>
    <t>To select all the data in a table, click Ctrl + A</t>
  </si>
  <si>
    <t>Click Ctrl + A again to select the headers as well</t>
  </si>
  <si>
    <t>Category</t>
  </si>
  <si>
    <t>Ham</t>
  </si>
  <si>
    <t>Ames</t>
  </si>
  <si>
    <t>Branch</t>
  </si>
  <si>
    <t>Invoice</t>
  </si>
  <si>
    <t>Customers table</t>
  </si>
  <si>
    <t>Name</t>
  </si>
  <si>
    <t>-</t>
  </si>
  <si>
    <t>City</t>
  </si>
  <si>
    <t>Phone</t>
  </si>
  <si>
    <t>Ann Adams</t>
  </si>
  <si>
    <t>Auburn</t>
  </si>
  <si>
    <t>414-555-1987</t>
  </si>
  <si>
    <t>Bill Boyer</t>
  </si>
  <si>
    <t>Bolton</t>
  </si>
  <si>
    <t>719-555-3234</t>
  </si>
  <si>
    <t>Cal Cooper</t>
  </si>
  <si>
    <t>Canton</t>
  </si>
  <si>
    <t>517-555-1845</t>
  </si>
  <si>
    <t>Dean Diaz</t>
  </si>
  <si>
    <t>Dallas</t>
  </si>
  <si>
    <t>214-555-2468</t>
  </si>
  <si>
    <r>
      <t xml:space="preserve">In a random cell, type: </t>
    </r>
    <r>
      <rPr>
        <b/>
        <sz val="11"/>
        <color theme="1"/>
        <rFont val="Calibri"/>
        <family val="2"/>
        <scheme val="minor"/>
      </rPr>
      <t>=</t>
    </r>
  </si>
  <si>
    <r>
      <t xml:space="preserve">In the </t>
    </r>
    <r>
      <rPr>
        <b/>
        <sz val="11"/>
        <color theme="1"/>
        <rFont val="Calibri"/>
        <family val="2"/>
        <scheme val="minor"/>
      </rPr>
      <t>Name</t>
    </r>
    <r>
      <rPr>
        <sz val="11"/>
        <color theme="1"/>
        <rFont val="Calibri"/>
        <family val="2"/>
        <scheme val="minor"/>
      </rPr>
      <t xml:space="preserve"> box type: </t>
    </r>
    <r>
      <rPr>
        <b/>
        <sz val="11"/>
        <color theme="1"/>
        <rFont val="Calibri"/>
        <family val="2"/>
        <scheme val="minor"/>
      </rPr>
      <t>CustNames</t>
    </r>
  </si>
  <si>
    <r>
      <t xml:space="preserve">In the </t>
    </r>
    <r>
      <rPr>
        <b/>
        <sz val="11"/>
        <color theme="1"/>
        <rFont val="Calibri"/>
        <family val="2"/>
        <scheme val="minor"/>
      </rPr>
      <t>Refers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to:</t>
    </r>
    <r>
      <rPr>
        <sz val="11"/>
        <color theme="1"/>
        <rFont val="Calibri"/>
        <family val="2"/>
        <scheme val="minor"/>
      </rPr>
      <t xml:space="preserve"> box, paste the formula you copied.</t>
    </r>
  </si>
  <si>
    <t>Click the yellow cell labels Name</t>
  </si>
  <si>
    <r>
      <t xml:space="preserve">In the </t>
    </r>
    <r>
      <rPr>
        <b/>
        <sz val="11"/>
        <color theme="1"/>
        <rFont val="Calibri"/>
        <family val="2"/>
        <scheme val="minor"/>
      </rPr>
      <t>Source</t>
    </r>
    <r>
      <rPr>
        <sz val="11"/>
        <color theme="1"/>
        <rFont val="Calibri"/>
        <family val="2"/>
        <scheme val="minor"/>
      </rPr>
      <t xml:space="preserve"> box, press F3 and choose </t>
    </r>
    <r>
      <rPr>
        <b/>
        <sz val="11"/>
        <color theme="1"/>
        <rFont val="Calibri"/>
        <family val="2"/>
        <scheme val="minor"/>
      </rPr>
      <t>CustNames</t>
    </r>
  </si>
  <si>
    <r>
      <t xml:space="preserve">Select all the names in the </t>
    </r>
    <r>
      <rPr>
        <b/>
        <sz val="11"/>
        <color theme="1"/>
        <rFont val="Calibri"/>
        <family val="2"/>
        <scheme val="minor"/>
      </rPr>
      <t>Name</t>
    </r>
    <r>
      <rPr>
        <sz val="11"/>
        <color theme="1"/>
        <rFont val="Calibri"/>
        <family val="2"/>
        <scheme val="minor"/>
      </rPr>
      <t xml:space="preserve"> column of the </t>
    </r>
    <r>
      <rPr>
        <b/>
        <sz val="11"/>
        <color theme="1"/>
        <rFont val="Calibri"/>
        <family val="2"/>
        <scheme val="minor"/>
      </rPr>
      <t>Customers</t>
    </r>
    <r>
      <rPr>
        <sz val="11"/>
        <color theme="1"/>
        <rFont val="Calibri"/>
        <family val="2"/>
        <scheme val="minor"/>
      </rPr>
      <t xml:space="preserve"> table</t>
    </r>
  </si>
  <si>
    <t>Barton</t>
  </si>
  <si>
    <t>Grand Total</t>
  </si>
  <si>
    <t>XLOOKUP</t>
  </si>
  <si>
    <t>Introduced in February 2020</t>
  </si>
  <si>
    <t>Easier than VLOOKUP, HLOOKUP, and INDEX / MATCH</t>
  </si>
  <si>
    <t>Reports vs. Tables</t>
  </si>
  <si>
    <t>Small Sets of Data</t>
  </si>
  <si>
    <t>The Report and the Data are combined</t>
  </si>
  <si>
    <t>East Region</t>
  </si>
  <si>
    <t>Andrews</t>
  </si>
  <si>
    <t>Bains</t>
  </si>
  <si>
    <t>West Region</t>
  </si>
  <si>
    <t>Carlson</t>
  </si>
  <si>
    <r>
      <t xml:space="preserve">   </t>
    </r>
    <r>
      <rPr>
        <sz val="11"/>
        <color rgb="FF000000"/>
        <rFont val="Calibri"/>
        <family val="2"/>
        <scheme val="minor"/>
      </rPr>
      <t>Total</t>
    </r>
  </si>
  <si>
    <t>Total Sales</t>
  </si>
  <si>
    <t>Mon</t>
  </si>
  <si>
    <t>Tue</t>
  </si>
  <si>
    <t>Wed</t>
  </si>
  <si>
    <t>Thu</t>
  </si>
  <si>
    <t>Fri</t>
  </si>
  <si>
    <t>Large Sets of Data</t>
  </si>
  <si>
    <t>Too much data to fit on the report</t>
  </si>
  <si>
    <t>Separate large data table and one or more reports</t>
  </si>
  <si>
    <t>Customer</t>
  </si>
  <si>
    <t>Davis</t>
  </si>
  <si>
    <t>Dates</t>
  </si>
  <si>
    <t>The Data Table or Data List</t>
  </si>
  <si>
    <t>Each row is a single fact</t>
  </si>
  <si>
    <t>Easy to add new rows</t>
  </si>
  <si>
    <t>Easy to analyze with a Pivot Table</t>
  </si>
  <si>
    <t>The Report</t>
  </si>
  <si>
    <t>Flexible –- Easy to adjust</t>
  </si>
  <si>
    <t>Summarizes data with one or more Pivot Tables</t>
  </si>
  <si>
    <t>Can be easily filtered</t>
  </si>
  <si>
    <t>Bennet</t>
  </si>
  <si>
    <t>Colon</t>
  </si>
  <si>
    <t>Donne</t>
  </si>
  <si>
    <t>Alden</t>
  </si>
  <si>
    <t>(All)</t>
  </si>
  <si>
    <t>Eggplant</t>
  </si>
  <si>
    <t>Grapes</t>
  </si>
  <si>
    <t>Insert row (Ctrl + [plus])</t>
  </si>
  <si>
    <t>Insert column (Ctrl + Space, Ctrl + [plus])</t>
  </si>
  <si>
    <t>Dole</t>
  </si>
  <si>
    <t>Advanced Excel 2019</t>
  </si>
  <si>
    <t>The Amazing Excel Tables</t>
  </si>
  <si>
    <t>Copyright 2020, Rich Malloy, 203-862-9411, malloy@techhelptoday.com</t>
  </si>
  <si>
    <t>References to Table Cells</t>
  </si>
  <si>
    <t>The cells in Excel Tables have meaningful names</t>
  </si>
  <si>
    <t>Apr</t>
  </si>
  <si>
    <t>Rent</t>
  </si>
  <si>
    <t>Utilities</t>
  </si>
  <si>
    <t>Security</t>
  </si>
  <si>
    <t>Heating</t>
  </si>
  <si>
    <t>Maint.</t>
  </si>
  <si>
    <t>Totals</t>
  </si>
  <si>
    <t>Column Names</t>
  </si>
  <si>
    <t>Total for</t>
  </si>
  <si>
    <t>For example, the total expenses for January are: =SUM(Budget[Jan])</t>
  </si>
  <si>
    <t>To type the table name, just type the first few letters</t>
  </si>
  <si>
    <t>To type the column, type "[" and choose the desired column</t>
  </si>
  <si>
    <t>2 Ways to Copy Formulas Referring to Table Columns</t>
  </si>
  <si>
    <t>Copy and Paste: Freezes the column references</t>
  </si>
  <si>
    <t>Fill Handle: Uses relative column references</t>
  </si>
  <si>
    <t>Copy and Paste:</t>
  </si>
  <si>
    <t>Fill Handle:</t>
  </si>
  <si>
    <t>The cells in Excel Table columns automatically assume the name of the column</t>
  </si>
  <si>
    <t>Dynamic Excel Tables are perfect for Data Validation Lists</t>
  </si>
  <si>
    <t>But column names cannot be used in Data Validation Lists</t>
  </si>
  <si>
    <t>Unless you know the following trick:</t>
  </si>
  <si>
    <t>Automatic Drop-Down Lists</t>
  </si>
  <si>
    <t>Don't Type – Just Click</t>
  </si>
  <si>
    <t>To choose an entry already in the table column:</t>
  </si>
  <si>
    <t>Rt-click a cell and choose Pick from Drop-Down List…</t>
  </si>
  <si>
    <t>Chiquita Organic Bananas</t>
  </si>
  <si>
    <t>Honeycrisp Apples</t>
  </si>
  <si>
    <t>Bing Cherries</t>
  </si>
  <si>
    <t>Rearranging Columns and Rows</t>
  </si>
  <si>
    <t>Select row or column (including header)</t>
  </si>
  <si>
    <t>Drag border to desired position</t>
  </si>
  <si>
    <t>Next Week: Power Query</t>
  </si>
  <si>
    <t>How to bring data into our spreadsheets quickly and easily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</si>
</sst>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[&lt;=9999999]###\-####;\(###\)\ ###\-####"/>
    <numFmt numFmtId="166" formatCode="&quot;Discount applied&quot;;&quot;&quot;;&quot;&quot;"/>
    <numFmt numFmtId="167" formatCode="m/d;@"/>
    <numFmt numFmtId="168" formatCode="mmm"/>
    <numFmt numFmtId="172" formatCode="m/dd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22"/>
      <color theme="1"/>
      <name val="Arial"/>
      <family val="2"/>
    </font>
    <font>
      <sz val="18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6"/>
      <color theme="5"/>
      <name val="Calibri Light"/>
      <family val="2"/>
      <scheme val="major"/>
    </font>
    <font>
      <b/>
      <sz val="12"/>
      <color theme="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3"/>
      <name val="Calibri Light"/>
      <family val="2"/>
      <scheme val="major"/>
    </font>
    <font>
      <sz val="10"/>
      <name val="Calibri"/>
      <family val="2"/>
      <scheme val="minor"/>
    </font>
    <font>
      <b/>
      <sz val="22"/>
      <color theme="4" tint="-0.249977111117893"/>
      <name val="Arial"/>
      <family val="2"/>
    </font>
    <font>
      <sz val="18"/>
      <color theme="3"/>
      <name val="Calibri Light"/>
      <family val="2"/>
      <scheme val="major"/>
    </font>
    <font>
      <b/>
      <i/>
      <sz val="12"/>
      <color theme="1"/>
      <name val="Calibri"/>
      <family val="2"/>
      <scheme val="minor"/>
    </font>
    <font>
      <b/>
      <sz val="16"/>
      <color theme="3"/>
      <name val="Arial"/>
      <family val="2"/>
    </font>
    <font>
      <i/>
      <sz val="11"/>
      <color theme="1"/>
      <name val="Calibri"/>
      <family val="2"/>
    </font>
    <font>
      <b/>
      <i/>
      <sz val="14"/>
      <color theme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i/>
      <sz val="12"/>
      <color theme="4" tint="-0.499984740745262"/>
      <name val="Calibri"/>
      <family val="2"/>
      <scheme val="minor"/>
    </font>
    <font>
      <sz val="14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5DDF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DEADF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5"/>
        <bgColor theme="5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5" tint="0.39991454817346722"/>
      </left>
      <right style="thin">
        <color theme="5" tint="0.39991454817346722"/>
      </right>
      <top style="thin">
        <color theme="5" tint="0.39991454817346722"/>
      </top>
      <bottom style="thin">
        <color theme="5" tint="0.39991454817346722"/>
      </bottom>
      <diagonal/>
    </border>
    <border>
      <left style="thin">
        <color theme="5" tint="0.39994506668294322"/>
      </left>
      <right style="thin">
        <color theme="5" tint="0.39994506668294322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</borders>
  <cellStyleXfs count="27">
    <xf numFmtId="0" fontId="0" fillId="0" borderId="0"/>
    <xf numFmtId="0" fontId="19" fillId="0" borderId="0" applyNumberFormat="0" applyFill="0" applyBorder="0" applyAlignment="0" applyProtection="0"/>
    <xf numFmtId="0" fontId="2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0" fillId="0" borderId="0">
      <alignment horizontal="left" vertical="center" wrapText="1" indent="1"/>
    </xf>
    <xf numFmtId="0" fontId="11" fillId="0" borderId="0" applyNumberFormat="0" applyFill="0" applyBorder="0" applyProtection="0">
      <alignment horizontal="right" vertical="center"/>
    </xf>
    <xf numFmtId="0" fontId="12" fillId="0" borderId="0" applyNumberFormat="0" applyFill="0" applyProtection="0">
      <alignment horizontal="right" vertical="center"/>
    </xf>
    <xf numFmtId="14" fontId="10" fillId="0" borderId="0" applyFont="0" applyFill="0" applyBorder="0" applyAlignment="0"/>
    <xf numFmtId="14" fontId="10" fillId="0" borderId="0" applyNumberFormat="0">
      <alignment horizontal="right" vertical="center" wrapText="1"/>
    </xf>
    <xf numFmtId="165" fontId="10" fillId="0" borderId="0" applyFont="0" applyFill="0" applyBorder="0">
      <alignment horizontal="left" vertical="top" indent="1"/>
    </xf>
    <xf numFmtId="0" fontId="13" fillId="5" borderId="10" applyNumberFormat="0" applyProtection="0">
      <alignment horizontal="left" indent="1"/>
    </xf>
    <xf numFmtId="0" fontId="14" fillId="0" borderId="0" applyNumberFormat="0" applyFill="0" applyBorder="0" applyProtection="0">
      <alignment horizontal="right" vertical="center" wrapText="1"/>
    </xf>
    <xf numFmtId="164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0" fillId="0" borderId="0" applyNumberFormat="0" applyFont="0" applyFill="0" applyBorder="0" applyProtection="0">
      <alignment horizontal="left" wrapText="1" indent="1"/>
    </xf>
    <xf numFmtId="3" fontId="15" fillId="0" borderId="0" applyFont="0" applyFill="0" applyBorder="0" applyProtection="0">
      <alignment horizontal="center" vertical="center"/>
    </xf>
    <xf numFmtId="44" fontId="10" fillId="0" borderId="0" applyFont="0" applyFill="0" applyBorder="0" applyAlignment="0" applyProtection="0"/>
    <xf numFmtId="166" fontId="10" fillId="0" borderId="0" applyFont="0" applyFill="0" applyBorder="0" applyAlignment="0"/>
    <xf numFmtId="0" fontId="10" fillId="6" borderId="0" applyNumberFormat="0" applyProtection="0">
      <alignment horizontal="left" vertical="center" wrapText="1" indent="1"/>
    </xf>
    <xf numFmtId="10" fontId="10" fillId="0" borderId="0" applyFont="0" applyFill="0" applyBorder="0" applyAlignment="0"/>
    <xf numFmtId="0" fontId="12" fillId="7" borderId="11" applyNumberFormat="0" applyProtection="0">
      <alignment horizontal="right" vertical="center" indent="1"/>
    </xf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/>
  </cellStyleXfs>
  <cellXfs count="105">
    <xf numFmtId="0" fontId="0" fillId="0" borderId="0" xfId="0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3" fillId="0" borderId="0" xfId="0" applyFont="1"/>
    <xf numFmtId="0" fontId="4" fillId="0" borderId="0" xfId="3"/>
    <xf numFmtId="0" fontId="4" fillId="3" borderId="0" xfId="3" applyFill="1"/>
    <xf numFmtId="0" fontId="4" fillId="4" borderId="0" xfId="3" applyFill="1"/>
    <xf numFmtId="0" fontId="7" fillId="4" borderId="0" xfId="3" applyFont="1" applyFill="1" applyAlignment="1">
      <alignment horizontal="center" vertical="center"/>
    </xf>
    <xf numFmtId="0" fontId="8" fillId="4" borderId="0" xfId="3" applyFont="1" applyFill="1" applyAlignment="1">
      <alignment horizontal="center" vertical="center"/>
    </xf>
    <xf numFmtId="0" fontId="6" fillId="4" borderId="0" xfId="6" applyFill="1" applyAlignment="1">
      <alignment horizontal="center" vertical="center"/>
    </xf>
    <xf numFmtId="0" fontId="9" fillId="0" borderId="0" xfId="0" applyFont="1"/>
    <xf numFmtId="0" fontId="16" fillId="4" borderId="0" xfId="3" applyFont="1" applyFill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3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2" fontId="0" fillId="0" borderId="0" xfId="0" applyNumberFormat="1"/>
    <xf numFmtId="4" fontId="0" fillId="0" borderId="0" xfId="0" applyNumberFormat="1"/>
    <xf numFmtId="0" fontId="0" fillId="0" borderId="0" xfId="0"/>
    <xf numFmtId="0" fontId="0" fillId="0" borderId="0" xfId="0"/>
    <xf numFmtId="0" fontId="18" fillId="0" borderId="0" xfId="0" applyFont="1"/>
    <xf numFmtId="0" fontId="0" fillId="0" borderId="0" xfId="0"/>
    <xf numFmtId="0" fontId="1" fillId="0" borderId="0" xfId="0" applyFont="1" applyAlignment="1">
      <alignment horizontal="center"/>
    </xf>
    <xf numFmtId="0" fontId="18" fillId="0" borderId="0" xfId="0" applyFont="1"/>
    <xf numFmtId="0" fontId="0" fillId="0" borderId="12" xfId="0" applyFill="1" applyBorder="1" applyAlignment="1"/>
    <xf numFmtId="4" fontId="0" fillId="0" borderId="12" xfId="0" applyNumberFormat="1" applyFill="1" applyBorder="1" applyAlignment="1"/>
    <xf numFmtId="0" fontId="0" fillId="0" borderId="0" xfId="0"/>
    <xf numFmtId="0" fontId="1" fillId="0" borderId="9" xfId="0" applyFont="1" applyBorder="1" applyAlignment="1">
      <alignment horizontal="center"/>
    </xf>
    <xf numFmtId="0" fontId="18" fillId="0" borderId="0" xfId="0" applyFont="1"/>
    <xf numFmtId="0" fontId="1" fillId="0" borderId="9" xfId="0" applyFont="1" applyBorder="1"/>
    <xf numFmtId="0" fontId="1" fillId="0" borderId="0" xfId="0" applyFont="1"/>
    <xf numFmtId="0" fontId="1" fillId="0" borderId="0" xfId="0" applyFont="1" applyAlignment="1"/>
    <xf numFmtId="0" fontId="0" fillId="0" borderId="0" xfId="0" applyAlignment="1">
      <alignment horizontal="left"/>
    </xf>
    <xf numFmtId="0" fontId="19" fillId="0" borderId="0" xfId="1"/>
    <xf numFmtId="0" fontId="21" fillId="0" borderId="0" xfId="0" applyFont="1"/>
    <xf numFmtId="0" fontId="0" fillId="8" borderId="12" xfId="0" applyFill="1" applyBorder="1"/>
    <xf numFmtId="0" fontId="0" fillId="9" borderId="12" xfId="0" applyFill="1" applyBorder="1"/>
    <xf numFmtId="0" fontId="0" fillId="10" borderId="12" xfId="0" applyFill="1" applyBorder="1"/>
    <xf numFmtId="0" fontId="22" fillId="0" borderId="0" xfId="0" applyFont="1"/>
    <xf numFmtId="0" fontId="0" fillId="11" borderId="12" xfId="0" applyFill="1" applyBorder="1"/>
    <xf numFmtId="168" fontId="0" fillId="12" borderId="12" xfId="0" applyNumberFormat="1" applyFill="1" applyBorder="1"/>
    <xf numFmtId="4" fontId="0" fillId="9" borderId="12" xfId="0" applyNumberFormat="1" applyFill="1" applyBorder="1"/>
    <xf numFmtId="0" fontId="0" fillId="12" borderId="12" xfId="0" applyFill="1" applyBorder="1"/>
    <xf numFmtId="0" fontId="23" fillId="0" borderId="0" xfId="0" applyFont="1"/>
    <xf numFmtId="14" fontId="0" fillId="0" borderId="0" xfId="0" applyNumberFormat="1"/>
    <xf numFmtId="0" fontId="9" fillId="0" borderId="9" xfId="0" applyFont="1" applyBorder="1"/>
    <xf numFmtId="0" fontId="0" fillId="0" borderId="9" xfId="0" applyBorder="1"/>
    <xf numFmtId="0" fontId="0" fillId="0" borderId="13" xfId="0" applyBorder="1"/>
    <xf numFmtId="0" fontId="0" fillId="10" borderId="13" xfId="0" applyFill="1" applyBorder="1"/>
    <xf numFmtId="0" fontId="0" fillId="12" borderId="13" xfId="0" applyFill="1" applyBorder="1"/>
    <xf numFmtId="0" fontId="19" fillId="0" borderId="0" xfId="1"/>
    <xf numFmtId="0" fontId="0" fillId="13" borderId="12" xfId="0" applyFill="1" applyBorder="1"/>
    <xf numFmtId="0" fontId="25" fillId="0" borderId="0" xfId="0" applyFont="1" applyFill="1" applyBorder="1" applyAlignment="1">
      <alignment horizontal="right" vertical="center" wrapText="1" readingOrder="1"/>
    </xf>
    <xf numFmtId="0" fontId="25" fillId="0" borderId="0" xfId="0" applyFont="1" applyFill="1" applyBorder="1" applyAlignment="1">
      <alignment horizontal="right" vertical="top" wrapText="1" readingOrder="1"/>
    </xf>
    <xf numFmtId="172" fontId="27" fillId="0" borderId="9" xfId="0" applyNumberFormat="1" applyFont="1" applyFill="1" applyBorder="1" applyAlignment="1">
      <alignment horizontal="center" vertical="center" wrapText="1" readingOrder="1"/>
    </xf>
    <xf numFmtId="0" fontId="10" fillId="0" borderId="1" xfId="0" applyFont="1" applyFill="1" applyBorder="1" applyAlignment="1">
      <alignment vertical="top" wrapText="1"/>
    </xf>
    <xf numFmtId="0" fontId="10" fillId="0" borderId="15" xfId="0" applyFont="1" applyFill="1" applyBorder="1" applyAlignment="1">
      <alignment vertical="top" wrapText="1"/>
    </xf>
    <xf numFmtId="0" fontId="25" fillId="0" borderId="4" xfId="0" applyFont="1" applyFill="1" applyBorder="1" applyAlignment="1">
      <alignment horizontal="left" vertical="center" wrapText="1" indent="1" readingOrder="1"/>
    </xf>
    <xf numFmtId="0" fontId="27" fillId="0" borderId="5" xfId="0" applyFont="1" applyFill="1" applyBorder="1" applyAlignment="1">
      <alignment horizontal="right" vertical="top" wrapText="1" readingOrder="1"/>
    </xf>
    <xf numFmtId="3" fontId="27" fillId="0" borderId="5" xfId="0" applyNumberFormat="1" applyFont="1" applyFill="1" applyBorder="1" applyAlignment="1">
      <alignment horizontal="right" vertical="top" wrapText="1" readingOrder="1"/>
    </xf>
    <xf numFmtId="0" fontId="26" fillId="0" borderId="4" xfId="0" applyFont="1" applyFill="1" applyBorder="1" applyAlignment="1">
      <alignment horizontal="left" vertical="center" wrapText="1" indent="1" readingOrder="1"/>
    </xf>
    <xf numFmtId="0" fontId="27" fillId="0" borderId="6" xfId="0" applyFont="1" applyFill="1" applyBorder="1" applyAlignment="1">
      <alignment horizontal="left" vertical="center" wrapText="1" readingOrder="1"/>
    </xf>
    <xf numFmtId="3" fontId="27" fillId="0" borderId="7" xfId="0" applyNumberFormat="1" applyFont="1" applyFill="1" applyBorder="1" applyAlignment="1">
      <alignment horizontal="right" vertical="top" wrapText="1" readingOrder="1"/>
    </xf>
    <xf numFmtId="3" fontId="27" fillId="0" borderId="8" xfId="0" applyNumberFormat="1" applyFont="1" applyFill="1" applyBorder="1" applyAlignment="1">
      <alignment horizontal="right" vertical="top" wrapText="1" readingOrder="1"/>
    </xf>
    <xf numFmtId="0" fontId="10" fillId="0" borderId="0" xfId="0" applyFont="1" applyFill="1" applyBorder="1" applyAlignment="1">
      <alignment horizontal="left" wrapText="1" readingOrder="1"/>
    </xf>
    <xf numFmtId="0" fontId="10" fillId="0" borderId="0" xfId="0" applyFont="1" applyFill="1" applyBorder="1" applyAlignment="1">
      <alignment horizontal="right" wrapText="1" readingOrder="1"/>
    </xf>
    <xf numFmtId="172" fontId="10" fillId="0" borderId="0" xfId="0" applyNumberFormat="1" applyFont="1" applyFill="1" applyBorder="1" applyAlignment="1">
      <alignment horizontal="right" wrapText="1" readingOrder="1"/>
    </xf>
    <xf numFmtId="0" fontId="29" fillId="0" borderId="0" xfId="0" applyFont="1"/>
    <xf numFmtId="0" fontId="0" fillId="0" borderId="0" xfId="0" pivotButton="1"/>
    <xf numFmtId="172" fontId="0" fillId="0" borderId="0" xfId="0" applyNumberFormat="1"/>
    <xf numFmtId="172" fontId="0" fillId="0" borderId="0" xfId="0" applyNumberFormat="1" applyAlignment="1">
      <alignment horizontal="center"/>
    </xf>
    <xf numFmtId="172" fontId="10" fillId="0" borderId="0" xfId="0" applyNumberFormat="1" applyFont="1" applyFill="1" applyBorder="1" applyAlignment="1">
      <alignment wrapText="1" readingOrder="1"/>
    </xf>
    <xf numFmtId="3" fontId="1" fillId="0" borderId="0" xfId="0" applyNumberFormat="1" applyFont="1"/>
    <xf numFmtId="0" fontId="24" fillId="14" borderId="16" xfId="0" applyFont="1" applyFill="1" applyBorder="1" applyAlignment="1">
      <alignment horizontal="center"/>
    </xf>
    <xf numFmtId="0" fontId="0" fillId="15" borderId="12" xfId="0" applyFont="1" applyFill="1" applyBorder="1" applyAlignment="1"/>
    <xf numFmtId="0" fontId="0" fillId="16" borderId="12" xfId="0" applyFont="1" applyFill="1" applyBorder="1" applyAlignment="1"/>
    <xf numFmtId="0" fontId="0" fillId="16" borderId="18" xfId="0" applyFont="1" applyFill="1" applyBorder="1" applyAlignment="1"/>
    <xf numFmtId="0" fontId="0" fillId="2" borderId="7" xfId="0" applyFill="1" applyBorder="1"/>
    <xf numFmtId="0" fontId="0" fillId="2" borderId="2" xfId="0" applyFill="1" applyBorder="1"/>
    <xf numFmtId="0" fontId="0" fillId="2" borderId="0" xfId="0" applyFill="1"/>
    <xf numFmtId="0" fontId="19" fillId="0" borderId="0" xfId="1"/>
    <xf numFmtId="0" fontId="27" fillId="0" borderId="4" xfId="0" applyFont="1" applyFill="1" applyBorder="1" applyAlignment="1">
      <alignment horizontal="left" vertical="center" wrapText="1" readingOrder="1"/>
    </xf>
    <xf numFmtId="0" fontId="27" fillId="0" borderId="0" xfId="0" applyFont="1" applyFill="1" applyBorder="1" applyAlignment="1">
      <alignment horizontal="left" vertical="center" wrapText="1" readingOrder="1"/>
    </xf>
    <xf numFmtId="0" fontId="27" fillId="0" borderId="5" xfId="0" applyFont="1" applyFill="1" applyBorder="1" applyAlignment="1">
      <alignment horizontal="left" vertical="center" wrapText="1" readingOrder="1"/>
    </xf>
    <xf numFmtId="0" fontId="27" fillId="0" borderId="3" xfId="0" applyFont="1" applyFill="1" applyBorder="1" applyAlignment="1">
      <alignment horizontal="center" vertical="center" wrapText="1" readingOrder="1"/>
    </xf>
    <xf numFmtId="0" fontId="27" fillId="0" borderId="14" xfId="0" applyFont="1" applyFill="1" applyBorder="1" applyAlignment="1">
      <alignment horizontal="center" vertical="center" wrapText="1" readingOrder="1"/>
    </xf>
    <xf numFmtId="0" fontId="19" fillId="0" borderId="0" xfId="1" applyAlignment="1"/>
    <xf numFmtId="0" fontId="27" fillId="0" borderId="17" xfId="0" applyFont="1" applyFill="1" applyBorder="1" applyAlignment="1">
      <alignment horizontal="center" vertical="center" wrapText="1" readingOrder="1"/>
    </xf>
    <xf numFmtId="0" fontId="19" fillId="0" borderId="0" xfId="25"/>
    <xf numFmtId="0" fontId="24" fillId="17" borderId="21" xfId="0" applyFont="1" applyFill="1" applyBorder="1" applyAlignment="1">
      <alignment horizontal="center"/>
    </xf>
    <xf numFmtId="0" fontId="24" fillId="17" borderId="19" xfId="0" applyFont="1" applyFill="1" applyBorder="1" applyAlignment="1">
      <alignment horizontal="center"/>
    </xf>
    <xf numFmtId="0" fontId="24" fillId="17" borderId="20" xfId="0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24" fillId="17" borderId="23" xfId="0" applyFont="1" applyFill="1" applyBorder="1" applyAlignment="1">
      <alignment horizontal="center"/>
    </xf>
    <xf numFmtId="3" fontId="0" fillId="10" borderId="22" xfId="0" applyNumberFormat="1" applyFill="1" applyBorder="1"/>
    <xf numFmtId="0" fontId="24" fillId="17" borderId="24" xfId="0" applyFont="1" applyFill="1" applyBorder="1" applyAlignment="1">
      <alignment horizontal="center"/>
    </xf>
    <xf numFmtId="3" fontId="0" fillId="10" borderId="12" xfId="0" applyNumberFormat="1" applyFill="1" applyBorder="1"/>
    <xf numFmtId="0" fontId="30" fillId="0" borderId="0" xfId="0" applyFont="1"/>
  </cellXfs>
  <cellStyles count="27">
    <cellStyle name="Comma 2" xfId="4" xr:uid="{00000000-0005-0000-0000-000001000000}"/>
    <cellStyle name="Comma 3" xfId="18" xr:uid="{00000000-0005-0000-0000-000002000000}"/>
    <cellStyle name="Currency [0] 2" xfId="15" xr:uid="{00000000-0005-0000-0000-000003000000}"/>
    <cellStyle name="Currency 2" xfId="5" xr:uid="{00000000-0005-0000-0000-000004000000}"/>
    <cellStyle name="Currency 3" xfId="19" xr:uid="{00000000-0005-0000-0000-000005000000}"/>
    <cellStyle name="Date" xfId="10" xr:uid="{00000000-0005-0000-0000-000006000000}"/>
    <cellStyle name="Heading 1 2" xfId="9" xr:uid="{00000000-0005-0000-0000-000007000000}"/>
    <cellStyle name="Heading 2 2" xfId="13" xr:uid="{00000000-0005-0000-0000-000008000000}"/>
    <cellStyle name="Heading 3 2" xfId="14" xr:uid="{00000000-0005-0000-0000-000009000000}"/>
    <cellStyle name="Heading 4 2" xfId="17" xr:uid="{00000000-0005-0000-0000-00000A000000}"/>
    <cellStyle name="Hyperlink" xfId="6" builtinId="8"/>
    <cellStyle name="Icon" xfId="20" xr:uid="{00000000-0005-0000-0000-00000C000000}"/>
    <cellStyle name="InvoiceDetails" xfId="11" xr:uid="{00000000-0005-0000-0000-00000D000000}"/>
    <cellStyle name="Normal" xfId="0" builtinId="0"/>
    <cellStyle name="Normal 2" xfId="3" xr:uid="{00000000-0005-0000-0000-00000F000000}"/>
    <cellStyle name="Normal 3" xfId="2" xr:uid="{00000000-0005-0000-0000-000010000000}"/>
    <cellStyle name="Normal 4" xfId="7" xr:uid="{00000000-0005-0000-0000-000011000000}"/>
    <cellStyle name="Note 2" xfId="21" xr:uid="{00000000-0005-0000-0000-000012000000}"/>
    <cellStyle name="Percent 2" xfId="16" xr:uid="{00000000-0005-0000-0000-000014000000}"/>
    <cellStyle name="Phone" xfId="12" xr:uid="{00000000-0005-0000-0000-000015000000}"/>
    <cellStyle name="Step" xfId="26" xr:uid="{5EDE33DC-A9E6-4232-9950-33468F4A9A9E}"/>
    <cellStyle name="Tax Rate" xfId="22" xr:uid="{00000000-0005-0000-0000-000016000000}"/>
    <cellStyle name="Title" xfId="1" builtinId="15" customBuiltin="1"/>
    <cellStyle name="Title 2" xfId="8" xr:uid="{00000000-0005-0000-0000-000018000000}"/>
    <cellStyle name="Title 3" xfId="24" xr:uid="{00000000-0005-0000-0000-000019000000}"/>
    <cellStyle name="Title 4" xfId="25" xr:uid="{00000000-0005-0000-0000-00001A000000}"/>
    <cellStyle name="Total 2" xfId="23" xr:uid="{00000000-0005-0000-0000-00001B000000}"/>
  </cellStyles>
  <dxfs count="75">
    <dxf>
      <numFmt numFmtId="167" formatCode="m/d;@"/>
    </dxf>
    <dxf>
      <numFmt numFmtId="167" formatCode="m/d;@"/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outline="0">
        <top style="thin">
          <color theme="7" tint="0.39997558519241921"/>
        </top>
      </border>
    </dxf>
    <dxf>
      <border outline="0"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</border>
    </dxf>
    <dxf>
      <border outline="0">
        <bottom style="thin">
          <color theme="7" tint="0.39997558519241921"/>
        </bottom>
      </border>
    </dxf>
    <dxf>
      <numFmt numFmtId="2" formatCode="0.00"/>
    </dxf>
    <dxf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167" formatCode="m/d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167" formatCode="m/d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numFmt numFmtId="4" formatCode="#,##0.00"/>
    </dxf>
    <dxf>
      <numFmt numFmtId="4" formatCode="#,##0.00"/>
    </dxf>
    <dxf>
      <numFmt numFmtId="19" formatCode="m/d/yyyy"/>
    </dxf>
    <dxf>
      <numFmt numFmtId="2" formatCode="0.00"/>
    </dxf>
    <dxf>
      <numFmt numFmtId="2" formatCode="0.00"/>
    </dxf>
    <dxf>
      <numFmt numFmtId="0" formatCode="General"/>
    </dxf>
    <dxf>
      <numFmt numFmtId="2" formatCode="0.00"/>
    </dxf>
    <dxf>
      <numFmt numFmtId="167" formatCode="m/d;@"/>
    </dxf>
    <dxf>
      <numFmt numFmtId="3" formatCode="#,##0"/>
    </dxf>
    <dxf>
      <border outline="0">
        <top style="thin">
          <color theme="0" tint="-0.24994659260841701"/>
        </top>
      </border>
    </dxf>
    <dxf>
      <border outline="0">
        <bottom style="thin">
          <color theme="0" tint="-0.24994659260841701"/>
        </bottom>
      </border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8"/>
          <bgColor theme="8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167" formatCode="m/d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72" formatCode="m/dd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72" formatCode="m/dd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1"/>
    </dxf>
    <dxf>
      <font>
        <b/>
      </font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ill>
        <patternFill>
          <bgColor rgb="FFFDEADF"/>
        </patternFill>
      </fill>
    </dxf>
    <dxf>
      <fill>
        <patternFill patternType="solid">
          <fgColor rgb="FFFADBC6"/>
          <bgColor rgb="FFF3A36D"/>
        </patternFill>
      </fill>
    </dxf>
    <dxf>
      <fill>
        <patternFill patternType="solid">
          <fgColor rgb="FFF9D1B5"/>
          <bgColor theme="5" tint="0.59999389629810485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5"/>
          <bgColor theme="5"/>
        </patternFill>
      </fill>
      <border>
        <bottom style="thick">
          <color theme="0"/>
        </bottom>
      </border>
    </dxf>
    <dxf>
      <font>
        <color theme="1"/>
      </font>
      <fill>
        <patternFill patternType="solid">
          <fgColor theme="5" tint="0.79998168889431442"/>
          <bgColor theme="5" tint="0.79998168889431442"/>
        </patternFill>
      </fill>
      <border>
        <vertical style="thin">
          <color theme="0"/>
        </vertical>
        <horizontal style="thin">
          <color theme="0"/>
        </horizontal>
      </border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/>
        </bottom>
      </border>
    </dxf>
    <dxf>
      <font>
        <color theme="0"/>
      </font>
      <fill>
        <patternFill patternType="solid">
          <fgColor theme="4" tint="0.39997558519241921"/>
          <bgColor theme="4" tint="0.39997558519241921"/>
        </patternFill>
      </fill>
      <border>
        <bottom style="thin">
          <color theme="4" tint="0.79998168889431442"/>
        </bottom>
        <horizontal style="thin">
          <color theme="4" tint="0.39997558519241921"/>
        </horizontal>
      </border>
    </dxf>
    <dxf>
      <border>
        <bottom style="thin">
          <color theme="4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border>
        <left style="thin">
          <color theme="4" tint="-0.249977111117893"/>
        </left>
        <right style="thin">
          <color theme="4" tint="-0.249977111117893"/>
        </right>
      </border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ont>
        <b/>
        <color theme="1"/>
      </font>
      <border>
        <top style="double">
          <color theme="4" tint="-0.249977111117893"/>
        </top>
      </border>
    </dxf>
    <dxf>
      <font>
        <color theme="0"/>
      </font>
      <fill>
        <patternFill patternType="solid">
          <fgColor theme="4" tint="-0.249977111117893"/>
          <bgColor theme="4" tint="-0.249977111117893"/>
        </patternFill>
      </fill>
      <border>
        <horizontal style="thin">
          <color theme="4" tint="-0.249977111117893"/>
        </horizontal>
      </border>
    </dxf>
    <dxf>
      <font>
        <color theme="1"/>
      </font>
      <border>
        <horizontal style="thin">
          <color theme="4" tint="0.79998168889431442"/>
        </horizontal>
      </border>
    </dxf>
  </dxfs>
  <tableStyles count="2" defaultTableStyle="TableStyleMedium2" defaultPivotStyle="PivotStyleLight16">
    <tableStyle name="PivotStyleMedium2 2" table="0" count="14" xr9:uid="{4EC4F77F-46E8-47C4-933B-54F74049E3E9}">
      <tableStyleElement type="wholeTable" dxfId="74"/>
      <tableStyleElement type="headerRow" dxfId="73"/>
      <tableStyleElement type="totalRow" dxfId="72"/>
      <tableStyleElement type="firstRowStripe" dxfId="71"/>
      <tableStyleElement type="secondRowStripe" dxfId="70"/>
      <tableStyleElement type="firstColumnStripe" dxfId="69"/>
      <tableStyleElement type="firstHeaderCell" dxfId="68"/>
      <tableStyleElement type="firstSubtotalRow" dxfId="67"/>
      <tableStyleElement type="secondSubtotalRow" dxfId="66"/>
      <tableStyleElement type="firstColumnSubheading" dxfId="65"/>
      <tableStyleElement type="firstRowSubheading" dxfId="64"/>
      <tableStyleElement type="secondRowSubheading" dxfId="63"/>
      <tableStyleElement type="pageFieldLabels" dxfId="62"/>
      <tableStyleElement type="pageFieldValues" dxfId="61"/>
    </tableStyle>
    <tableStyle name="TableStyleMedium10 2" pivot="0" count="9" xr9:uid="{F79AE0F9-FACA-4FC2-AC5E-7A21CE23C3BF}">
      <tableStyleElement type="wholeTable" dxfId="60"/>
      <tableStyleElement type="headerRow" dxfId="59"/>
      <tableStyleElement type="totalRow" dxfId="58"/>
      <tableStyleElement type="firstColumn" dxfId="57"/>
      <tableStyleElement type="lastColumn" dxfId="56"/>
      <tableStyleElement type="firstRowStripe" size="2" dxfId="55"/>
      <tableStyleElement type="secondRowStripe" size="5"/>
      <tableStyleElement type="firstColumnStripe" dxfId="54"/>
      <tableStyleElement type="secondColumnStripe" size="4" dxfId="53"/>
    </tableStyle>
  </tableStyles>
  <colors>
    <mruColors>
      <color rgb="FFFFFFCC"/>
      <color rgb="FFFDEADF"/>
      <color rgb="FFCCFFFF"/>
      <color rgb="FFF9D1B5"/>
      <color rgb="FFF3A36D"/>
      <color rgb="FFF19A65"/>
      <color rgb="FFFADBC6"/>
      <color rgb="FFCCFFCC"/>
      <color rgb="FFFFC9C9"/>
      <color rgb="FFDE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Charts!$C$19</c:f>
              <c:strCache>
                <c:ptCount val="1"/>
                <c:pt idx="0">
                  <c:v>Sales</c:v>
                </c:pt>
              </c:strCache>
            </c:strRef>
          </c:tx>
          <c:spPr>
            <a:effectLst>
              <a:outerShdw blurRad="152400" dist="317500" dir="5400000" sx="90000" sy="-19000" rotWithShape="0">
                <a:prstClr val="black">
                  <a:alpha val="15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762000" h="762000"/>
              <a:bevelB w="762000" h="762000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>
                <a:outerShdw blurRad="152400" dist="317500" dir="5400000" sx="90000" sy="-19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 contourW="25400">
                <a:bevelT w="762000" h="762000"/>
                <a:bevelB w="762000" h="7620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C2-49FE-BBD5-2EE9C3A1B5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>
                <a:outerShdw blurRad="152400" dist="317500" dir="5400000" sx="90000" sy="-19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 contourW="25400">
                <a:bevelT w="762000" h="762000"/>
                <a:bevelB w="762000" h="7620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4C2-49FE-BBD5-2EE9C3A1B50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>
                <a:outerShdw blurRad="152400" dist="317500" dir="5400000" sx="90000" sy="-19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 contourW="25400">
                <a:bevelT w="762000" h="762000"/>
                <a:bevelB w="762000" h="7620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47-4FEE-8953-8276CE6426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Charts!$B$20:$B$22</c:f>
              <c:strCache>
                <c:ptCount val="3"/>
                <c:pt idx="0">
                  <c:v>East</c:v>
                </c:pt>
                <c:pt idx="1">
                  <c:v>West</c:v>
                </c:pt>
                <c:pt idx="2">
                  <c:v>North</c:v>
                </c:pt>
              </c:strCache>
            </c:strRef>
          </c:cat>
          <c:val>
            <c:numRef>
              <c:f>Charts!$C$20:$C$22</c:f>
              <c:numCache>
                <c:formatCode>#,##0</c:formatCode>
                <c:ptCount val="3"/>
                <c:pt idx="0">
                  <c:v>4582</c:v>
                </c:pt>
                <c:pt idx="1">
                  <c:v>3912</c:v>
                </c:pt>
                <c:pt idx="2">
                  <c:v>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7-4FEE-8953-8276CE64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16200000" scaled="1"/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Charts!$C$7</c:f>
              <c:strCache>
                <c:ptCount val="1"/>
                <c:pt idx="0">
                  <c:v>Sales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381000" h="381000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w="381000" h="3810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9F4-49CD-A946-F675C37279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w="381000" h="3810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9F4-49CD-A946-F675C37279E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w="381000" h="3810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9F4-49CD-A946-F675C37279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Charts!$B$8:$B$10</c:f>
              <c:strCache>
                <c:ptCount val="3"/>
                <c:pt idx="0">
                  <c:v>East</c:v>
                </c:pt>
                <c:pt idx="1">
                  <c:v>West</c:v>
                </c:pt>
                <c:pt idx="2">
                  <c:v>North</c:v>
                </c:pt>
              </c:strCache>
            </c:strRef>
          </c:cat>
          <c:val>
            <c:numRef>
              <c:f>Charts!$C$8:$C$10</c:f>
              <c:numCache>
                <c:formatCode>#,##0</c:formatCode>
                <c:ptCount val="3"/>
                <c:pt idx="0">
                  <c:v>4582</c:v>
                </c:pt>
                <c:pt idx="1">
                  <c:v>3912</c:v>
                </c:pt>
                <c:pt idx="2">
                  <c:v>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F4-49CD-A946-F675C3727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4">
            <a:lumMod val="5000"/>
            <a:lumOff val="95000"/>
          </a:schemeClr>
        </a:gs>
        <a:gs pos="74000">
          <a:schemeClr val="accent4">
            <a:lumMod val="45000"/>
            <a:lumOff val="55000"/>
          </a:schemeClr>
        </a:gs>
        <a:gs pos="83000">
          <a:schemeClr val="accent4">
            <a:lumMod val="45000"/>
            <a:lumOff val="55000"/>
          </a:schemeClr>
        </a:gs>
        <a:gs pos="100000">
          <a:schemeClr val="accent4">
            <a:lumMod val="30000"/>
            <a:lumOff val="70000"/>
          </a:schemeClr>
        </a:gs>
      </a:gsLst>
      <a:lin ang="16200000" scaled="1"/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6351</xdr:colOff>
      <xdr:row>1</xdr:row>
      <xdr:rowOff>0</xdr:rowOff>
    </xdr:from>
    <xdr:to>
      <xdr:col>2</xdr:col>
      <xdr:colOff>4602164</xdr:colOff>
      <xdr:row>9</xdr:row>
      <xdr:rowOff>4763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1" y="184150"/>
          <a:ext cx="4595813" cy="38147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508000</xdr:colOff>
      <xdr:row>7</xdr:row>
      <xdr:rowOff>63500</xdr:rowOff>
    </xdr:from>
    <xdr:to>
      <xdr:col>9</xdr:col>
      <xdr:colOff>31750</xdr:colOff>
      <xdr:row>10</xdr:row>
      <xdr:rowOff>101600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35CC860-BBE7-442B-B4EB-2FB9FE9CC422}"/>
            </a:ext>
          </a:extLst>
        </xdr:cNvPr>
        <xdr:cNvSpPr/>
      </xdr:nvSpPr>
      <xdr:spPr>
        <a:xfrm>
          <a:off x="2679700" y="1435100"/>
          <a:ext cx="3956050" cy="590550"/>
        </a:xfrm>
        <a:prstGeom prst="rect">
          <a:avLst/>
        </a:prstGeom>
        <a:solidFill>
          <a:schemeClr val="tx2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/>
            <a:t>=XLOOKUP(</a:t>
          </a:r>
          <a:r>
            <a:rPr lang="en-US" sz="1600">
              <a:solidFill>
                <a:schemeClr val="accent2">
                  <a:lumMod val="60000"/>
                  <a:lumOff val="40000"/>
                </a:schemeClr>
              </a:solidFill>
            </a:rPr>
            <a:t>B15</a:t>
          </a:r>
          <a:r>
            <a:rPr lang="en-US" sz="1600"/>
            <a:t>, </a:t>
          </a:r>
          <a:r>
            <a:rPr lang="en-US" sz="1600">
              <a:solidFill>
                <a:schemeClr val="accent6">
                  <a:lumMod val="60000"/>
                  <a:lumOff val="40000"/>
                </a:schemeClr>
              </a:solidFill>
            </a:rPr>
            <a:t>$C$7:$C$12</a:t>
          </a:r>
          <a:r>
            <a:rPr lang="en-US" sz="1600"/>
            <a:t>, </a:t>
          </a:r>
          <a:r>
            <a:rPr lang="en-US" sz="1600">
              <a:solidFill>
                <a:schemeClr val="accent5">
                  <a:lumMod val="60000"/>
                  <a:lumOff val="40000"/>
                </a:schemeClr>
              </a:solidFill>
            </a:rPr>
            <a:t>$B$7:$B$12</a:t>
          </a:r>
          <a:r>
            <a:rPr lang="en-US" sz="1600"/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547687</xdr:colOff>
      <xdr:row>18</xdr:row>
      <xdr:rowOff>9526</xdr:rowOff>
    </xdr:from>
    <xdr:to>
      <xdr:col>8</xdr:col>
      <xdr:colOff>495300</xdr:colOff>
      <xdr:row>27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02B352-60BE-4758-967C-02ABCC0ED4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581025</xdr:colOff>
      <xdr:row>5</xdr:row>
      <xdr:rowOff>133350</xdr:rowOff>
    </xdr:from>
    <xdr:to>
      <xdr:col>8</xdr:col>
      <xdr:colOff>528638</xdr:colOff>
      <xdr:row>14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7E7D16-DBBA-4595-BC1B-5BF648C21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907.947065509259" createdVersion="6" refreshedVersion="6" minRefreshableVersion="3" recordCount="20" xr:uid="{DFC4B200-866E-4A5B-8EE1-603A200EA735}">
  <cacheSource type="worksheet">
    <worksheetSource name="Table10"/>
  </cacheSource>
  <cacheFields count="6">
    <cacheField name="Salesperson" numFmtId="0">
      <sharedItems count="4">
        <s v="Andrews"/>
        <s v="Bains"/>
        <s v="Carlson"/>
        <s v="Dawson"/>
      </sharedItems>
    </cacheField>
    <cacheField name="Date" numFmtId="172">
      <sharedItems containsSemiMixedTypes="0" containsNonDate="0" containsDate="1" containsString="0" minDate="2020-01-02T00:00:00" maxDate="2020-01-07T00:00:00" count="5">
        <d v="2020-01-02T00:00:00"/>
        <d v="2020-01-03T00:00:00"/>
        <d v="2020-01-04T00:00:00"/>
        <d v="2020-01-05T00:00:00"/>
        <d v="2020-01-06T00:00:00"/>
      </sharedItems>
    </cacheField>
    <cacheField name="Branch" numFmtId="172">
      <sharedItems count="2">
        <s v="East"/>
        <s v="West"/>
      </sharedItems>
    </cacheField>
    <cacheField name="Customer" numFmtId="0">
      <sharedItems/>
    </cacheField>
    <cacheField name="Product" numFmtId="0">
      <sharedItems count="4">
        <s v="Apples"/>
        <s v="Cherries"/>
        <s v="Dates"/>
        <s v="Bananas"/>
      </sharedItems>
    </cacheField>
    <cacheField name="Amount" numFmtId="0">
      <sharedItems containsSemiMixedTypes="0" containsString="0" containsNumber="1" containsInteger="1" minValue="216" maxValue="6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x v="0"/>
    <x v="0"/>
    <s v="Carter"/>
    <x v="0"/>
    <n v="234"/>
  </r>
  <r>
    <x v="1"/>
    <x v="0"/>
    <x v="0"/>
    <s v="Davis"/>
    <x v="1"/>
    <n v="421"/>
  </r>
  <r>
    <x v="2"/>
    <x v="0"/>
    <x v="1"/>
    <s v="Ames"/>
    <x v="2"/>
    <n v="354"/>
  </r>
  <r>
    <x v="3"/>
    <x v="0"/>
    <x v="1"/>
    <s v="Davis"/>
    <x v="3"/>
    <n v="216"/>
  </r>
  <r>
    <x v="0"/>
    <x v="1"/>
    <x v="0"/>
    <s v="Barton"/>
    <x v="2"/>
    <n v="300"/>
  </r>
  <r>
    <x v="1"/>
    <x v="1"/>
    <x v="0"/>
    <s v="Ames"/>
    <x v="1"/>
    <n v="692"/>
  </r>
  <r>
    <x v="2"/>
    <x v="1"/>
    <x v="1"/>
    <s v="Carter"/>
    <x v="3"/>
    <n v="410"/>
  </r>
  <r>
    <x v="3"/>
    <x v="1"/>
    <x v="1"/>
    <s v="Davis"/>
    <x v="0"/>
    <n v="570"/>
  </r>
  <r>
    <x v="0"/>
    <x v="2"/>
    <x v="0"/>
    <s v="Barton"/>
    <x v="2"/>
    <n v="277"/>
  </r>
  <r>
    <x v="1"/>
    <x v="2"/>
    <x v="0"/>
    <s v="Ames"/>
    <x v="1"/>
    <n v="284"/>
  </r>
  <r>
    <x v="2"/>
    <x v="2"/>
    <x v="1"/>
    <s v="Carter"/>
    <x v="3"/>
    <n v="626"/>
  </r>
  <r>
    <x v="3"/>
    <x v="2"/>
    <x v="1"/>
    <s v="Davis"/>
    <x v="0"/>
    <n v="465"/>
  </r>
  <r>
    <x v="0"/>
    <x v="3"/>
    <x v="0"/>
    <s v="Barton"/>
    <x v="2"/>
    <n v="493"/>
  </r>
  <r>
    <x v="1"/>
    <x v="3"/>
    <x v="0"/>
    <s v="Ames"/>
    <x v="1"/>
    <n v="260"/>
  </r>
  <r>
    <x v="2"/>
    <x v="3"/>
    <x v="1"/>
    <s v="Carter"/>
    <x v="3"/>
    <n v="692"/>
  </r>
  <r>
    <x v="3"/>
    <x v="3"/>
    <x v="1"/>
    <s v="Davis"/>
    <x v="0"/>
    <n v="583"/>
  </r>
  <r>
    <x v="0"/>
    <x v="4"/>
    <x v="0"/>
    <s v="Barton"/>
    <x v="2"/>
    <n v="672"/>
  </r>
  <r>
    <x v="1"/>
    <x v="4"/>
    <x v="0"/>
    <s v="Ames"/>
    <x v="1"/>
    <n v="686"/>
  </r>
  <r>
    <x v="2"/>
    <x v="4"/>
    <x v="1"/>
    <s v="Carter"/>
    <x v="3"/>
    <n v="416"/>
  </r>
  <r>
    <x v="3"/>
    <x v="4"/>
    <x v="1"/>
    <s v="Davis"/>
    <x v="0"/>
    <n v="3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4C0B0C-1351-48F6-BAA5-D307D922DB03}" name="PivotTable2" cacheId="0" applyNumberFormats="0" applyBorderFormats="0" applyFontFormats="0" applyPatternFormats="0" applyAlignmentFormats="0" applyWidthHeightFormats="1" dataCaption="Values" grandTotalCaption="Total Sales" updatedVersion="6" minRefreshableVersion="3" itemPrintTitles="1" createdVersion="6" indent="0" compact="0" outline="1" outlineData="1" compactData="0" multipleFieldFilters="0">
  <location ref="C67:I73" firstHeaderRow="1" firstDataRow="2" firstDataCol="1" rowPageCount="1" colPageCount="1"/>
  <pivotFields count="6">
    <pivotField compact="0" showAll="0">
      <items count="5">
        <item x="0"/>
        <item x="1"/>
        <item x="2"/>
        <item x="3"/>
        <item t="default"/>
      </items>
    </pivotField>
    <pivotField axis="axisCol" compact="0" numFmtId="172" showAll="0">
      <items count="6">
        <item x="0"/>
        <item x="1"/>
        <item x="2"/>
        <item x="3"/>
        <item x="4"/>
        <item t="default"/>
      </items>
    </pivotField>
    <pivotField axis="axisPage" compact="0" showAll="0">
      <items count="3">
        <item x="0"/>
        <item x="1"/>
        <item t="default"/>
      </items>
    </pivotField>
    <pivotField compact="0" showAll="0"/>
    <pivotField axis="axisRow" compact="0" showAll="0">
      <items count="5">
        <item x="0"/>
        <item x="3"/>
        <item x="1"/>
        <item x="2"/>
        <item t="default"/>
      </items>
    </pivotField>
    <pivotField dataField="1" compact="0" showAll="0"/>
  </pivotFields>
  <rowFields count="1">
    <field x="4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hier="-1"/>
  </pageFields>
  <dataFields count="1">
    <dataField name="Sales" fld="5" baseField="0" baseItem="0" numFmtId="3"/>
  </dataFields>
  <formats count="3">
    <format dxfId="49">
      <pivotArea dataOnly="0" labelOnly="1" outline="0" fieldPosition="0">
        <references count="1">
          <reference field="1" count="0"/>
        </references>
      </pivotArea>
    </format>
    <format dxfId="48">
      <pivotArea dataOnly="0" labelOnly="1" grandCol="1" outline="0" fieldPosition="0"/>
    </format>
    <format dxfId="47">
      <pivotArea field="4" grandCol="1" axis="axisRow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5C8EA-3D6A-44BF-A0B4-879505F8B701}" name="PivotTable1" cacheId="0" applyNumberFormats="0" applyBorderFormats="0" applyFontFormats="0" applyPatternFormats="0" applyAlignmentFormats="0" applyWidthHeightFormats="1" dataCaption="Values" grandTotalCaption="Total Sales" updatedVersion="6" minRefreshableVersion="3" itemPrintTitles="1" createdVersion="6" indent="0" compact="0" outline="1" outlineData="1" compactData="0" multipleFieldFilters="0">
  <location ref="B55:I63" firstHeaderRow="1" firstDataRow="2" firstDataCol="2"/>
  <pivotFields count="6">
    <pivotField axis="axisRow" compact="0" showAll="0">
      <items count="5">
        <item x="0"/>
        <item x="1"/>
        <item x="2"/>
        <item x="3"/>
        <item t="default"/>
      </items>
    </pivotField>
    <pivotField axis="axisCol" compact="0" numFmtId="172" showAll="0">
      <items count="6">
        <item x="0"/>
        <item x="1"/>
        <item x="2"/>
        <item x="3"/>
        <item x="4"/>
        <item t="default"/>
      </items>
    </pivotField>
    <pivotField axis="axisRow" compact="0" showAll="0">
      <items count="3">
        <item x="0"/>
        <item x="1"/>
        <item t="default"/>
      </items>
    </pivotField>
    <pivotField compact="0" showAll="0"/>
    <pivotField compact="0" showAll="0"/>
    <pivotField dataField="1" compact="0" showAll="0"/>
  </pivotFields>
  <rowFields count="2">
    <field x="2"/>
    <field x="0"/>
  </rowFields>
  <rowItems count="7">
    <i>
      <x/>
    </i>
    <i r="1">
      <x/>
    </i>
    <i r="1">
      <x v="1"/>
    </i>
    <i>
      <x v="1"/>
    </i>
    <i r="1">
      <x v="2"/>
    </i>
    <i r="1">
      <x v="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ales" fld="5" baseField="0" baseItem="0" numFmtId="3"/>
  </dataFields>
  <formats count="3">
    <format dxfId="52">
      <pivotArea field="2" grandCol="1" axis="axisRow" fieldPosition="0">
        <references count="2">
          <reference field="0" count="2">
            <x v="0"/>
            <x v="1"/>
          </reference>
          <reference field="2" count="1" selected="0">
            <x v="0"/>
          </reference>
        </references>
      </pivotArea>
    </format>
    <format dxfId="51">
      <pivotArea field="2" grandCol="1" axis="axisRow" fieldPosition="0">
        <references count="1">
          <reference field="2" count="1">
            <x v="1"/>
          </reference>
        </references>
      </pivotArea>
    </format>
    <format dxfId="50">
      <pivotArea field="2" grandCol="1" axis="axisRow" fieldPosition="0">
        <references count="2">
          <reference field="0" count="2">
            <x v="2"/>
            <x v="3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2BC58DD-2727-4F29-98B9-DEAAC8EE6465}" name="Table10" displayName="Table10" ref="B28:G48" totalsRowShown="0" dataDxfId="46">
  <sortState xmlns:xlrd2="http://schemas.microsoft.com/office/spreadsheetml/2017/richdata2" ref="B29:G48">
    <sortCondition ref="C30"/>
  </sortState>
  <tableColumns count="6">
    <tableColumn id="2" xr3:uid="{CEA86205-293A-4474-8A75-EE460F3BDE21}" name="Salesperson" dataDxfId="45"/>
    <tableColumn id="1" xr3:uid="{010C6EE5-2D4A-4E68-9F89-C2EB60FAF373}" name="Date" dataDxfId="44"/>
    <tableColumn id="6" xr3:uid="{CF65B8A6-8D57-4A1E-8E52-8681F48DCD05}" name="Branch" dataDxfId="43"/>
    <tableColumn id="3" xr3:uid="{9F39743F-3934-4011-9C42-0E80CB355C2D}" name="Customer" dataDxfId="42"/>
    <tableColumn id="4" xr3:uid="{152893BE-971D-4C1F-BD46-3362F692C404}" name="Product" dataDxfId="41"/>
    <tableColumn id="5" xr3:uid="{B4ACA3B5-04DC-4EFB-8FE0-A68177F09D70}" name="Amount" dataDxfId="4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01D41BB-7A92-469D-8529-DC57BD3CAE82}" name="TableSelect" displayName="TableSelect" ref="I3:L28" totalsRowShown="0" headerRowDxfId="21">
  <autoFilter ref="I3:L28" xr:uid="{0814554B-71FB-4626-825E-F4BABB2BC107}"/>
  <tableColumns count="4">
    <tableColumn id="1" xr3:uid="{D0DCCA7E-EE67-49AC-8634-1C8A62DF63FA}" name="Date" dataDxfId="20"/>
    <tableColumn id="2" xr3:uid="{F3298C1F-5190-47A3-9555-3C6F3BC109B5}" name="Salesperson" dataDxfId="19"/>
    <tableColumn id="3" xr3:uid="{CFA07D6B-20BA-47A9-A52C-0753C306B774}" name="Product" dataDxfId="18"/>
    <tableColumn id="4" xr3:uid="{5D070239-FED1-422E-8171-0DCC000A01B0}" name="Revenue" dataDxfId="17"/>
  </tableColumns>
  <tableStyleInfo name="TableStyleMedium1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7EA1C62-C43A-40CA-AA62-A325D46137BA}" name="TableTab" displayName="TableTab" ref="H3:K13" totalsRowShown="0" headerRowDxfId="16">
  <autoFilter ref="H3:K13" xr:uid="{8D4E35C0-83C8-4A47-A84F-CE6FE2EFFFE3}"/>
  <tableColumns count="4">
    <tableColumn id="1" xr3:uid="{B071E0B1-AFCF-424A-9E49-7397D7107E2E}" name="Date" dataDxfId="15"/>
    <tableColumn id="2" xr3:uid="{23C58A4B-76C2-4F91-AC90-D40161B40651}" name="Salesperson" dataDxfId="14"/>
    <tableColumn id="3" xr3:uid="{9B79B000-1112-4608-B4A5-CB963AC54484}" name="Product" dataDxfId="13"/>
    <tableColumn id="4" xr3:uid="{54B48861-58A8-4EF5-83A4-B7A3875F88AB}" name="Revenue" dataDxfId="12"/>
  </tableColumns>
  <tableStyleInfo name="TableStyleMedium13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95CD3E9-9BC6-4ABB-905E-4DB4A8FC31D1}" name="TableSizing" displayName="TableSizing" ref="H3:K13" totalsRowShown="0">
  <autoFilter ref="H3:K13" xr:uid="{371EC17E-4447-4DBF-BAE8-EBB442DF6FE9}"/>
  <tableColumns count="4">
    <tableColumn id="1" xr3:uid="{F7F88D64-C85B-4259-8509-B6E381016CE6}" name="Date" dataDxfId="1"/>
    <tableColumn id="2" xr3:uid="{43B2BCF6-F386-4F15-A349-576ED62609E4}" name="Salesperson"/>
    <tableColumn id="3" xr3:uid="{852B332D-B199-4784-B99B-B67B24C41EE1}" name="Product"/>
    <tableColumn id="4" xr3:uid="{4326B8EF-041F-4EAC-9D45-F8CB82B57DFD}" name="Revenue" dataDxfId="11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8274933-21A1-4E1A-927D-B0DE22EF3C83}" name="TableSizing16" displayName="TableSizing16" ref="H3:K13" totalsRowShown="0">
  <autoFilter ref="H3:K13" xr:uid="{371EC17E-4447-4DBF-BAE8-EBB442DF6FE9}"/>
  <sortState xmlns:xlrd2="http://schemas.microsoft.com/office/spreadsheetml/2017/richdata2" ref="H4:K13">
    <sortCondition ref="J3:J13"/>
  </sortState>
  <tableColumns count="4">
    <tableColumn id="1" xr3:uid="{DC905616-4D00-446E-B4A7-93DB524C5224}" name="Date" dataDxfId="0"/>
    <tableColumn id="2" xr3:uid="{8CBE4179-0462-48ED-BC6B-3324C72512EF}" name="Salesperson"/>
    <tableColumn id="3" xr3:uid="{1DAD67B4-8EC4-492D-A923-13D7537E1BBA}" name="Product"/>
    <tableColumn id="4" xr3:uid="{45C756B0-BCEE-45C7-AFFA-45606838F7CC}" name="Revenue" dataDxfId="2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8B4DA1C-4C3F-46AB-BE7D-1C405A235252}" name="Customers" displayName="Customers" ref="L13:N18" totalsRowShown="0" headerRowBorderDxfId="10" tableBorderDxfId="9" totalsRowBorderDxfId="8">
  <autoFilter ref="L13:N18" xr:uid="{A9B7A210-C09F-43D2-A800-1FDCF53C9016}"/>
  <tableColumns count="3">
    <tableColumn id="1" xr3:uid="{ED799757-F250-4C95-9B7A-A86C1B163526}" name="Name"/>
    <tableColumn id="2" xr3:uid="{9018DE63-31E7-477D-A4B7-B9BD17237FDE}" name="City"/>
    <tableColumn id="3" xr3:uid="{A7B126FE-5546-4582-B0EF-480FD8A7B581}" name="Phone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49DB42E-A210-46C2-A098-65DBCB281177}" name="TableChart" displayName="TableChart" ref="B19:C22" totalsRowShown="0">
  <autoFilter ref="B19:C22" xr:uid="{E922A92D-4458-4E59-BCD9-0844470FAEFD}"/>
  <tableColumns count="2">
    <tableColumn id="1" xr3:uid="{4C4C0E82-475B-4E35-8FFF-E56AC3D81A1E}" name="Region"/>
    <tableColumn id="2" xr3:uid="{5D54B659-B912-4712-80F5-6FAD4C14BCDE}" name="Sales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89C52D57-A91B-4974-AD0E-954E757FE54F}" name="TableReview" displayName="TableReview" ref="I3:L28" totalsRowShown="0" headerRowDxfId="39">
  <autoFilter ref="I3:L28" xr:uid="{4E749118-AF54-46B0-B844-CAD2581DCE26}"/>
  <tableColumns count="4">
    <tableColumn id="1" xr3:uid="{AA6244D9-D94A-4880-A15B-6CBA0B9EA73A}" name="Date" dataDxfId="38"/>
    <tableColumn id="2" xr3:uid="{CD7260E9-772F-4AAB-BA38-89C4BCD93428}" name="Salesperson" dataDxfId="37"/>
    <tableColumn id="3" xr3:uid="{44C730F3-CA07-41D4-A51D-E4CEC1B89DE4}" name="Product" dataDxfId="36"/>
    <tableColumn id="4" xr3:uid="{310B7E7C-ED66-43E0-BCE2-8CEF34DA9323}" name="Revenue" dataDxfId="35"/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7146CA8-FB6C-47C3-AA30-6134FEC9319B}" name="TableReview2" displayName="TableReview2" ref="N3:P7" totalsRowShown="0" headerRowDxfId="34" headerRowBorderDxfId="33" tableBorderDxfId="32" totalsRowBorderDxfId="31">
  <autoFilter ref="N3:P7" xr:uid="{5AACBC74-E6B3-4893-A765-F42C986D60DC}"/>
  <tableColumns count="3">
    <tableColumn id="1" xr3:uid="{07CD4491-CC1F-4457-BC64-1E44D1A2C9B2}" name="Salesperson"/>
    <tableColumn id="2" xr3:uid="{7AC94A88-6C59-4DD7-B19A-B9AD2DE656AE}" name="Branch"/>
    <tableColumn id="3" xr3:uid="{C91EEBC1-C9B7-419E-829D-34256E6FD91F}" name="Total" dataDxfId="30"/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38710F0-4E8C-4816-86D6-23A5F1CEC305}" name="TableFormat1" displayName="TableFormat1" ref="I4:J7" totalsRowShown="0">
  <autoFilter ref="I4:J7" xr:uid="{C90E55C6-5E28-4182-9A7C-7279A321A4E6}"/>
  <tableColumns count="2">
    <tableColumn id="1" xr3:uid="{575BFDA2-8C34-4EFA-B2F7-9FD3D3427977}" name="Product"/>
    <tableColumn id="2" xr3:uid="{532E0C3B-BDE7-463C-9AED-13918072D444}" name="Amount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D610A2C-CDA0-4C57-8876-963D705AF8F7}" name="TableFormat4" displayName="TableFormat4" ref="I10:P21" totalsRowShown="0">
  <autoFilter ref="I10:P21" xr:uid="{FF146D7F-33E8-4F98-A1A2-C8E53355AD7F}"/>
  <tableColumns count="8">
    <tableColumn id="1" xr3:uid="{7354B01C-6FAF-4B6E-8100-66E725527F57}" name="Date" dataDxfId="29"/>
    <tableColumn id="2" xr3:uid="{05EB41A6-2138-439B-B069-B1E4B6D05A43}" name="Apples" dataDxfId="28"/>
    <tableColumn id="3" xr3:uid="{8C046FA7-158D-40B5-8922-E45BE91F7C49}" name="Bananas"/>
    <tableColumn id="4" xr3:uid="{B206E5E8-48DD-4956-B0B3-C2745DDF0DB2}" name="Cherries"/>
    <tableColumn id="5" xr3:uid="{7B3971D4-903F-4B79-B101-EE735A0D6A44}" name="Dates"/>
    <tableColumn id="6" xr3:uid="{81B30D3F-B256-4507-88C2-4692000E7308}" name="Eggplant" dataDxfId="27">
      <calculatedColumnFormula>SUM(TableFormat4[[#This Row],[Apples]:[Dates]])</calculatedColumnFormula>
    </tableColumn>
    <tableColumn id="7" xr3:uid="{3BCD11C4-3EF0-4E73-A5F4-D6EB3032654E}" name="Grapes" dataDxfId="26"/>
    <tableColumn id="8" xr3:uid="{ED8CDB21-0448-4B3A-9948-6EA8B0B77A2C}" name="Ham" dataDxfId="25"/>
  </tableColumns>
  <tableStyleInfo name="TableStyleMedium10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A448550-DEDE-41B6-A88E-198CCB05B84C}" name="TableFormat2" displayName="TableFormat2" ref="L4:M7" totalsRowShown="0">
  <autoFilter ref="L4:M7" xr:uid="{2B5836B9-9FE6-429E-972F-C9309E65902C}"/>
  <tableColumns count="2">
    <tableColumn id="1" xr3:uid="{76B2A733-511B-4A12-97BD-6A23657AE2A5}" name="Product"/>
    <tableColumn id="2" xr3:uid="{19676B57-DA7F-4F7A-87C6-2C2788AD914A}" name="Amount"/>
  </tableColumns>
  <tableStyleInfo name="TableStyleMedium1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E2784D4-2D37-48DF-938F-90E40CF933B8}" name="TableFormat3" displayName="TableFormat3" ref="O4:P7" totalsRowShown="0">
  <autoFilter ref="O4:P7" xr:uid="{C993778B-89F8-4885-9507-8B44AF1EE057}"/>
  <tableColumns count="2">
    <tableColumn id="1" xr3:uid="{57DA7E7F-1588-4FCB-8E11-48C34EE9121F}" name="Product"/>
    <tableColumn id="2" xr3:uid="{D7D15B7E-7A38-4D29-83D9-6F3888E66017}" name="Amount"/>
  </tableColumns>
  <tableStyleInfo name="TableStyleMedium1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203BC24-0399-4ECD-8B0C-CBA42A2B4175}" name="TableCalc" displayName="TableCalc" ref="B9:F34" totalsRowShown="0">
  <autoFilter ref="B9:F34" xr:uid="{AEB540FC-A4B9-4887-AE93-C3900C768FDA}"/>
  <tableColumns count="5">
    <tableColumn id="1" xr3:uid="{DF16EC6C-8912-41DA-BD7F-5BE15E0D0E1B}" name="Date" dataDxfId="24"/>
    <tableColumn id="2" xr3:uid="{CECBB6CB-755A-4B41-B051-C9E95DEF5FCC}" name="Salesperson"/>
    <tableColumn id="3" xr3:uid="{9AB21C03-5149-4933-AF0C-2CDCBCD45C22}" name="Product"/>
    <tableColumn id="4" xr3:uid="{9DBEC355-B9F0-4D90-8275-D254794E90FD}" name="Revenue" dataDxfId="23"/>
    <tableColumn id="5" xr3:uid="{EADBEBEB-C5B4-4B60-9531-C27EB3C70E1A}" name="Tax" dataDxfId="22">
      <calculatedColumnFormula>TableCalc[[#This Row],[Revenue]]*10%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19BB8B7A-A799-447A-89A3-D6393C7412E2}" name="Budget" displayName="Budget" ref="C10:G15" totalsRowShown="0">
  <autoFilter ref="C10:G15" xr:uid="{C49CA2CF-C67D-46ED-8222-49E1B35C2463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E75F29F3-EC8D-4FF6-8C4A-EE177103B59F}" name="Category"/>
    <tableColumn id="2" xr3:uid="{A10BE461-2AB4-4BB4-9AEF-7C652886D8ED}" name="Jan" dataDxfId="6"/>
    <tableColumn id="3" xr3:uid="{07DE05C9-CCAA-4E85-AC15-6D6F1EA63865}" name="Feb" dataDxfId="5">
      <calculatedColumnFormula>$D11+RANDBETWEEN(-10%*$D11,10%*$D11)</calculatedColumnFormula>
    </tableColumn>
    <tableColumn id="4" xr3:uid="{1BD45650-0258-4078-AED8-8ADD831476FD}" name="Mar" dataDxfId="4">
      <calculatedColumnFormula>$D11+RANDBETWEEN(-10%*$D11,10%*$D11)</calculatedColumnFormula>
    </tableColumn>
    <tableColumn id="5" xr3:uid="{9AD8F965-A632-4EC4-9304-4E1DF10A4C5B}" name="Apr" dataDxfId="3">
      <calculatedColumnFormula>$D11+RANDBETWEEN(-10%*$D11,10%*$D11)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techhelptoday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14"/>
  <sheetViews>
    <sheetView tabSelected="1" zoomScaleNormal="100" workbookViewId="0">
      <selection activeCell="B13" sqref="B13:C13"/>
    </sheetView>
  </sheetViews>
  <sheetFormatPr defaultRowHeight="14.4" x14ac:dyDescent="0.3"/>
  <cols>
    <col min="1" max="1" width="3.88671875" customWidth="1"/>
    <col min="2" max="2" width="64.44140625" customWidth="1"/>
    <col min="3" max="3" width="65.88671875" customWidth="1"/>
    <col min="4" max="4" width="3.88671875" customWidth="1"/>
  </cols>
  <sheetData>
    <row r="1" spans="1:4" x14ac:dyDescent="0.3">
      <c r="A1" s="11"/>
      <c r="B1" s="11"/>
      <c r="C1" s="11"/>
      <c r="D1" s="11"/>
    </row>
    <row r="2" spans="1:4" ht="57.75" customHeight="1" x14ac:dyDescent="0.3">
      <c r="A2" s="11"/>
      <c r="B2" s="12"/>
      <c r="C2" s="10"/>
      <c r="D2" s="11"/>
    </row>
    <row r="3" spans="1:4" ht="27.6" x14ac:dyDescent="0.3">
      <c r="A3" s="11"/>
      <c r="B3" s="13" t="s">
        <v>220</v>
      </c>
      <c r="C3" s="10"/>
      <c r="D3" s="11"/>
    </row>
    <row r="4" spans="1:4" ht="27.6" x14ac:dyDescent="0.3">
      <c r="A4" s="11"/>
      <c r="B4" s="13" t="s">
        <v>18</v>
      </c>
      <c r="C4" s="10"/>
      <c r="D4" s="11"/>
    </row>
    <row r="5" spans="1:4" ht="54" customHeight="1" x14ac:dyDescent="0.3">
      <c r="A5" s="11"/>
      <c r="B5" s="17" t="s">
        <v>221</v>
      </c>
      <c r="C5" s="10"/>
      <c r="D5" s="11"/>
    </row>
    <row r="6" spans="1:4" ht="22.8" x14ac:dyDescent="0.3">
      <c r="A6" s="11"/>
      <c r="B6" s="14" t="s">
        <v>1</v>
      </c>
      <c r="C6" s="10"/>
      <c r="D6" s="11"/>
    </row>
    <row r="7" spans="1:4" ht="22.8" x14ac:dyDescent="0.3">
      <c r="A7" s="11"/>
      <c r="B7" s="14" t="s">
        <v>2</v>
      </c>
      <c r="C7" s="10"/>
      <c r="D7" s="11"/>
    </row>
    <row r="8" spans="1:4" x14ac:dyDescent="0.3">
      <c r="A8" s="11"/>
      <c r="B8" s="15" t="s">
        <v>3</v>
      </c>
      <c r="C8" s="10"/>
      <c r="D8" s="11"/>
    </row>
    <row r="9" spans="1:4" ht="74.25" customHeight="1" x14ac:dyDescent="0.3">
      <c r="A9" s="11"/>
      <c r="B9" s="12"/>
      <c r="C9" s="10"/>
      <c r="D9" s="11"/>
    </row>
    <row r="10" spans="1:4" x14ac:dyDescent="0.3">
      <c r="A10" s="11"/>
      <c r="B10" s="11"/>
      <c r="C10" s="11"/>
      <c r="D10" s="11"/>
    </row>
    <row r="11" spans="1:4" ht="15" thickBot="1" x14ac:dyDescent="0.35">
      <c r="A11" s="4"/>
      <c r="B11" s="84"/>
      <c r="C11" s="84"/>
      <c r="D11" s="4"/>
    </row>
    <row r="12" spans="1:4" x14ac:dyDescent="0.3">
      <c r="A12" s="1"/>
      <c r="B12" s="85"/>
      <c r="C12" s="85"/>
      <c r="D12" s="2"/>
    </row>
    <row r="13" spans="1:4" x14ac:dyDescent="0.3">
      <c r="A13" s="3"/>
      <c r="B13" s="86" t="s">
        <v>222</v>
      </c>
      <c r="C13" s="86"/>
      <c r="D13" s="5"/>
    </row>
    <row r="14" spans="1:4" ht="15" thickBot="1" x14ac:dyDescent="0.35">
      <c r="A14" s="6"/>
      <c r="B14" s="7"/>
      <c r="C14" s="7"/>
      <c r="D14" s="8"/>
    </row>
  </sheetData>
  <mergeCells count="3">
    <mergeCell ref="B11:C11"/>
    <mergeCell ref="B12:C12"/>
    <mergeCell ref="B13:C13"/>
  </mergeCells>
  <hyperlinks>
    <hyperlink ref="B8" r:id="rId1" xr:uid="{00000000-0004-0000-0000-000000000000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BB424-029C-42BE-AAA7-A2E57F32230C}">
  <dimension ref="A1:K13"/>
  <sheetViews>
    <sheetView zoomScale="120" zoomScaleNormal="120" workbookViewId="0">
      <selection sqref="A1:E1"/>
    </sheetView>
  </sheetViews>
  <sheetFormatPr defaultRowHeight="14.4" x14ac:dyDescent="0.3"/>
  <cols>
    <col min="8" max="8" width="8.109375" customWidth="1"/>
    <col min="9" max="9" width="14" customWidth="1"/>
    <col min="10" max="10" width="11.5546875" customWidth="1"/>
    <col min="11" max="11" width="11.6640625" customWidth="1"/>
  </cols>
  <sheetData>
    <row r="1" spans="1:11" ht="21" x14ac:dyDescent="0.4">
      <c r="A1" s="87" t="s">
        <v>73</v>
      </c>
      <c r="B1" s="87"/>
      <c r="C1" s="87"/>
      <c r="D1" s="87"/>
      <c r="E1" s="87"/>
    </row>
    <row r="3" spans="1:11" ht="15.6" x14ac:dyDescent="0.3">
      <c r="A3" s="30" t="s">
        <v>74</v>
      </c>
      <c r="H3" s="29" t="s">
        <v>4</v>
      </c>
      <c r="I3" s="29" t="s">
        <v>5</v>
      </c>
      <c r="J3" s="29" t="s">
        <v>0</v>
      </c>
      <c r="K3" s="29" t="s">
        <v>6</v>
      </c>
    </row>
    <row r="4" spans="1:11" x14ac:dyDescent="0.3">
      <c r="A4" t="s">
        <v>78</v>
      </c>
      <c r="H4" s="22">
        <v>43110</v>
      </c>
      <c r="I4" s="31" t="s">
        <v>9</v>
      </c>
      <c r="J4" s="31" t="s">
        <v>10</v>
      </c>
      <c r="K4" s="32">
        <v>1755.11</v>
      </c>
    </row>
    <row r="5" spans="1:11" x14ac:dyDescent="0.3">
      <c r="A5" t="s">
        <v>79</v>
      </c>
      <c r="H5" s="22">
        <v>43113</v>
      </c>
      <c r="I5" s="31" t="s">
        <v>8</v>
      </c>
      <c r="J5" s="31" t="s">
        <v>13</v>
      </c>
      <c r="K5" s="32">
        <v>1673.64</v>
      </c>
    </row>
    <row r="6" spans="1:11" x14ac:dyDescent="0.3">
      <c r="A6" t="s">
        <v>75</v>
      </c>
      <c r="H6" s="22">
        <v>43116</v>
      </c>
      <c r="I6" s="31" t="s">
        <v>9</v>
      </c>
      <c r="J6" s="31" t="s">
        <v>10</v>
      </c>
      <c r="K6" s="32">
        <v>247.57</v>
      </c>
    </row>
    <row r="7" spans="1:11" x14ac:dyDescent="0.3">
      <c r="A7" t="s">
        <v>80</v>
      </c>
      <c r="H7" s="22">
        <v>43119</v>
      </c>
      <c r="I7" s="31" t="s">
        <v>8</v>
      </c>
      <c r="J7" s="31" t="s">
        <v>14</v>
      </c>
      <c r="K7" s="32">
        <v>720.61</v>
      </c>
    </row>
    <row r="8" spans="1:11" x14ac:dyDescent="0.3">
      <c r="A8" t="s">
        <v>76</v>
      </c>
      <c r="H8" s="22">
        <v>43119</v>
      </c>
      <c r="I8" s="31" t="s">
        <v>8</v>
      </c>
      <c r="J8" s="31" t="s">
        <v>10</v>
      </c>
      <c r="K8" s="32">
        <v>636.16999999999996</v>
      </c>
    </row>
    <row r="9" spans="1:11" x14ac:dyDescent="0.3">
      <c r="A9" t="s">
        <v>77</v>
      </c>
      <c r="H9" s="22">
        <v>43121</v>
      </c>
      <c r="I9" s="31" t="s">
        <v>7</v>
      </c>
      <c r="J9" s="31" t="s">
        <v>13</v>
      </c>
      <c r="K9" s="32">
        <v>1790.03</v>
      </c>
    </row>
    <row r="10" spans="1:11" x14ac:dyDescent="0.3">
      <c r="H10" s="22">
        <v>43122</v>
      </c>
      <c r="I10" s="31" t="s">
        <v>8</v>
      </c>
      <c r="J10" s="31" t="s">
        <v>13</v>
      </c>
      <c r="K10" s="32">
        <v>192.8</v>
      </c>
    </row>
    <row r="11" spans="1:11" x14ac:dyDescent="0.3">
      <c r="H11" s="22">
        <v>43123</v>
      </c>
      <c r="I11" s="31" t="s">
        <v>9</v>
      </c>
      <c r="J11" s="31" t="s">
        <v>10</v>
      </c>
      <c r="K11" s="32">
        <v>1450.51</v>
      </c>
    </row>
    <row r="12" spans="1:11" x14ac:dyDescent="0.3">
      <c r="H12" s="22">
        <v>43126</v>
      </c>
      <c r="I12" s="31" t="s">
        <v>9</v>
      </c>
      <c r="J12" s="31" t="s">
        <v>13</v>
      </c>
      <c r="K12" s="32">
        <v>477.85</v>
      </c>
    </row>
    <row r="13" spans="1:11" x14ac:dyDescent="0.3">
      <c r="H13" s="22">
        <v>43129</v>
      </c>
      <c r="I13" s="31" t="s">
        <v>9</v>
      </c>
      <c r="J13" s="31" t="s">
        <v>13</v>
      </c>
      <c r="K13" s="32">
        <v>1304.3699999999999</v>
      </c>
    </row>
  </sheetData>
  <mergeCells count="1">
    <mergeCell ref="A1:E1"/>
  </mergeCells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386BD-6376-4AB5-BB13-6F5874C5F618}">
  <dimension ref="A1:K13"/>
  <sheetViews>
    <sheetView zoomScale="120" zoomScaleNormal="120" workbookViewId="0">
      <selection sqref="A1:E1"/>
    </sheetView>
  </sheetViews>
  <sheetFormatPr defaultRowHeight="14.4" x14ac:dyDescent="0.3"/>
  <cols>
    <col min="8" max="8" width="7.33203125" customWidth="1"/>
    <col min="9" max="9" width="13.109375" customWidth="1"/>
    <col min="10" max="10" width="10.44140625" customWidth="1"/>
    <col min="11" max="11" width="10.33203125" customWidth="1"/>
    <col min="14" max="14" width="15.5546875" bestFit="1" customWidth="1"/>
    <col min="15" max="17" width="10.109375" bestFit="1" customWidth="1"/>
    <col min="18" max="18" width="11.33203125" bestFit="1" customWidth="1"/>
  </cols>
  <sheetData>
    <row r="1" spans="1:11" ht="21" x14ac:dyDescent="0.4">
      <c r="A1" s="95" t="s">
        <v>81</v>
      </c>
      <c r="B1" s="95"/>
      <c r="C1" s="95"/>
      <c r="D1" s="95"/>
      <c r="E1" s="95"/>
    </row>
    <row r="3" spans="1:11" ht="15.6" x14ac:dyDescent="0.3">
      <c r="A3" s="35" t="s">
        <v>82</v>
      </c>
      <c r="H3" t="s">
        <v>4</v>
      </c>
      <c r="I3" t="s">
        <v>5</v>
      </c>
      <c r="J3" t="s">
        <v>0</v>
      </c>
      <c r="K3" t="s">
        <v>6</v>
      </c>
    </row>
    <row r="4" spans="1:11" x14ac:dyDescent="0.3">
      <c r="A4" t="s">
        <v>83</v>
      </c>
      <c r="H4" s="22">
        <v>43110</v>
      </c>
      <c r="I4" t="s">
        <v>9</v>
      </c>
      <c r="J4" t="s">
        <v>10</v>
      </c>
      <c r="K4" s="23">
        <v>1755.11</v>
      </c>
    </row>
    <row r="5" spans="1:11" x14ac:dyDescent="0.3">
      <c r="A5" t="s">
        <v>84</v>
      </c>
      <c r="H5" s="22">
        <v>43113</v>
      </c>
      <c r="I5" t="s">
        <v>8</v>
      </c>
      <c r="J5" t="s">
        <v>13</v>
      </c>
      <c r="K5" s="23">
        <v>1673.64</v>
      </c>
    </row>
    <row r="6" spans="1:11" x14ac:dyDescent="0.3">
      <c r="A6" t="s">
        <v>85</v>
      </c>
      <c r="H6" s="22">
        <v>43116</v>
      </c>
      <c r="I6" t="s">
        <v>9</v>
      </c>
      <c r="J6" t="s">
        <v>10</v>
      </c>
      <c r="K6" s="23">
        <v>247.57</v>
      </c>
    </row>
    <row r="7" spans="1:11" x14ac:dyDescent="0.3">
      <c r="H7" s="22">
        <v>43119</v>
      </c>
      <c r="I7" t="s">
        <v>87</v>
      </c>
      <c r="J7" t="s">
        <v>14</v>
      </c>
      <c r="K7" s="23">
        <v>720.61</v>
      </c>
    </row>
    <row r="8" spans="1:11" ht="15.6" x14ac:dyDescent="0.3">
      <c r="A8" s="35" t="s">
        <v>253</v>
      </c>
      <c r="H8" s="22">
        <v>43119</v>
      </c>
      <c r="I8" t="s">
        <v>8</v>
      </c>
      <c r="J8" t="s">
        <v>10</v>
      </c>
      <c r="K8" s="23">
        <v>636.16999999999996</v>
      </c>
    </row>
    <row r="9" spans="1:11" x14ac:dyDescent="0.3">
      <c r="A9" t="s">
        <v>254</v>
      </c>
      <c r="H9" s="22">
        <v>43121</v>
      </c>
      <c r="I9" t="s">
        <v>7</v>
      </c>
      <c r="J9" t="s">
        <v>13</v>
      </c>
      <c r="K9" s="23">
        <v>1790.03</v>
      </c>
    </row>
    <row r="10" spans="1:11" x14ac:dyDescent="0.3">
      <c r="A10" t="s">
        <v>255</v>
      </c>
      <c r="H10" s="22">
        <v>43122</v>
      </c>
      <c r="I10" t="s">
        <v>8</v>
      </c>
      <c r="J10" t="s">
        <v>13</v>
      </c>
      <c r="K10" s="23">
        <v>192.8</v>
      </c>
    </row>
    <row r="11" spans="1:11" x14ac:dyDescent="0.3">
      <c r="H11" s="22">
        <v>43123</v>
      </c>
      <c r="I11" t="s">
        <v>9</v>
      </c>
      <c r="J11" t="s">
        <v>10</v>
      </c>
      <c r="K11" s="23">
        <v>1450.51</v>
      </c>
    </row>
    <row r="12" spans="1:11" x14ac:dyDescent="0.3">
      <c r="H12" s="22">
        <v>43126</v>
      </c>
      <c r="I12" t="s">
        <v>9</v>
      </c>
      <c r="J12" t="s">
        <v>13</v>
      </c>
      <c r="K12" s="23">
        <v>477.85</v>
      </c>
    </row>
    <row r="13" spans="1:11" x14ac:dyDescent="0.3">
      <c r="H13" s="22">
        <v>43129</v>
      </c>
      <c r="I13" t="s">
        <v>9</v>
      </c>
      <c r="J13" t="s">
        <v>13</v>
      </c>
      <c r="K13" s="23">
        <v>1304.3699999999999</v>
      </c>
    </row>
  </sheetData>
  <mergeCells count="1">
    <mergeCell ref="A1:E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CFE17-9F04-4EC1-AA16-B9B00BB1B241}">
  <dimension ref="A1:K13"/>
  <sheetViews>
    <sheetView zoomScale="120" zoomScaleNormal="120" workbookViewId="0">
      <selection sqref="A1:E1"/>
    </sheetView>
  </sheetViews>
  <sheetFormatPr defaultRowHeight="14.4" x14ac:dyDescent="0.3"/>
  <cols>
    <col min="1" max="7" width="8.88671875" style="33"/>
    <col min="8" max="8" width="7.33203125" style="33" customWidth="1"/>
    <col min="9" max="9" width="13.109375" style="33" customWidth="1"/>
    <col min="10" max="10" width="22.77734375" style="33" bestFit="1" customWidth="1"/>
    <col min="11" max="11" width="10.33203125" style="33" customWidth="1"/>
    <col min="12" max="13" width="8.88671875" style="33"/>
    <col min="14" max="14" width="15.5546875" style="33" bestFit="1" customWidth="1"/>
    <col min="15" max="17" width="10.109375" style="33" bestFit="1" customWidth="1"/>
    <col min="18" max="18" width="11.33203125" style="33" bestFit="1" customWidth="1"/>
    <col min="19" max="16384" width="8.88671875" style="33"/>
  </cols>
  <sheetData>
    <row r="1" spans="1:11" ht="21" x14ac:dyDescent="0.4">
      <c r="A1" s="95" t="s">
        <v>246</v>
      </c>
      <c r="B1" s="95"/>
      <c r="C1" s="95"/>
      <c r="D1" s="95"/>
      <c r="E1" s="95"/>
    </row>
    <row r="3" spans="1:11" ht="15.6" x14ac:dyDescent="0.3">
      <c r="A3" s="35" t="s">
        <v>247</v>
      </c>
      <c r="H3" s="33" t="s">
        <v>4</v>
      </c>
      <c r="I3" s="33" t="s">
        <v>5</v>
      </c>
      <c r="J3" s="33" t="s">
        <v>0</v>
      </c>
      <c r="K3" s="33" t="s">
        <v>6</v>
      </c>
    </row>
    <row r="4" spans="1:11" x14ac:dyDescent="0.3">
      <c r="A4" s="33" t="s">
        <v>248</v>
      </c>
      <c r="H4" s="22">
        <v>43121</v>
      </c>
      <c r="I4" s="33" t="s">
        <v>7</v>
      </c>
      <c r="J4" s="33" t="s">
        <v>251</v>
      </c>
      <c r="K4" s="23">
        <v>1790.03</v>
      </c>
    </row>
    <row r="5" spans="1:11" x14ac:dyDescent="0.3">
      <c r="A5" s="33" t="s">
        <v>249</v>
      </c>
      <c r="H5" s="22">
        <v>43122</v>
      </c>
      <c r="I5" s="33" t="s">
        <v>8</v>
      </c>
      <c r="J5" s="33" t="s">
        <v>251</v>
      </c>
      <c r="K5" s="23">
        <v>192.8</v>
      </c>
    </row>
    <row r="6" spans="1:11" x14ac:dyDescent="0.3">
      <c r="H6" s="22">
        <v>43126</v>
      </c>
      <c r="I6" s="33" t="s">
        <v>9</v>
      </c>
      <c r="J6" s="33" t="s">
        <v>251</v>
      </c>
      <c r="K6" s="23">
        <v>477.85</v>
      </c>
    </row>
    <row r="7" spans="1:11" x14ac:dyDescent="0.3">
      <c r="H7" s="22">
        <v>43129</v>
      </c>
      <c r="I7" s="33" t="s">
        <v>9</v>
      </c>
      <c r="J7" s="33" t="s">
        <v>252</v>
      </c>
      <c r="K7" s="23">
        <v>1304.3699999999999</v>
      </c>
    </row>
    <row r="8" spans="1:11" x14ac:dyDescent="0.3">
      <c r="H8" s="22">
        <v>43116</v>
      </c>
      <c r="I8" s="33" t="s">
        <v>9</v>
      </c>
      <c r="J8" s="33" t="s">
        <v>250</v>
      </c>
      <c r="K8" s="23">
        <v>247.57</v>
      </c>
    </row>
    <row r="9" spans="1:11" x14ac:dyDescent="0.3">
      <c r="H9" s="22">
        <v>43119</v>
      </c>
      <c r="I9" s="33" t="s">
        <v>8</v>
      </c>
      <c r="J9" s="33" t="s">
        <v>250</v>
      </c>
      <c r="K9" s="23">
        <v>636.16999999999996</v>
      </c>
    </row>
    <row r="10" spans="1:11" x14ac:dyDescent="0.3">
      <c r="H10" s="22">
        <v>43123</v>
      </c>
      <c r="I10" s="33" t="s">
        <v>9</v>
      </c>
      <c r="J10" s="33" t="s">
        <v>250</v>
      </c>
      <c r="K10" s="23">
        <v>1450.51</v>
      </c>
    </row>
    <row r="11" spans="1:11" x14ac:dyDescent="0.3">
      <c r="H11" s="22">
        <v>43119</v>
      </c>
      <c r="I11" s="33" t="s">
        <v>87</v>
      </c>
      <c r="J11" s="33" t="s">
        <v>252</v>
      </c>
      <c r="K11" s="23">
        <v>720.61</v>
      </c>
    </row>
    <row r="12" spans="1:11" x14ac:dyDescent="0.3">
      <c r="H12" s="22">
        <v>43110</v>
      </c>
      <c r="I12" s="33" t="s">
        <v>9</v>
      </c>
      <c r="J12" s="33" t="s">
        <v>250</v>
      </c>
      <c r="K12" s="23">
        <v>1755.11</v>
      </c>
    </row>
    <row r="13" spans="1:11" x14ac:dyDescent="0.3">
      <c r="H13" s="22">
        <v>43113</v>
      </c>
      <c r="I13" s="33" t="s">
        <v>8</v>
      </c>
      <c r="J13" s="33" t="s">
        <v>251</v>
      </c>
      <c r="K13" s="23">
        <v>1673.64</v>
      </c>
    </row>
  </sheetData>
  <mergeCells count="1">
    <mergeCell ref="A1:E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D261D-EE33-4199-8AD1-006BFD8746B1}">
  <dimension ref="A1:O32"/>
  <sheetViews>
    <sheetView zoomScale="120" zoomScaleNormal="120" workbookViewId="0">
      <selection sqref="A1:E1"/>
    </sheetView>
  </sheetViews>
  <sheetFormatPr defaultRowHeight="14.4" x14ac:dyDescent="0.3"/>
  <cols>
    <col min="10" max="10" width="14.33203125" customWidth="1"/>
    <col min="12" max="12" width="12.88671875" customWidth="1"/>
    <col min="13" max="13" width="9.33203125" customWidth="1"/>
    <col min="14" max="14" width="14.33203125" customWidth="1"/>
  </cols>
  <sheetData>
    <row r="1" spans="1:15" ht="21" x14ac:dyDescent="0.4">
      <c r="A1" s="87" t="s">
        <v>20</v>
      </c>
      <c r="B1" s="87"/>
      <c r="C1" s="87"/>
      <c r="D1" s="87"/>
      <c r="E1" s="87"/>
    </row>
    <row r="2" spans="1:15" s="33" customFormat="1" x14ac:dyDescent="0.3">
      <c r="A2" s="9" t="s">
        <v>243</v>
      </c>
    </row>
    <row r="3" spans="1:15" s="33" customFormat="1" x14ac:dyDescent="0.3">
      <c r="A3" s="9" t="s">
        <v>244</v>
      </c>
    </row>
    <row r="4" spans="1:15" s="33" customFormat="1" x14ac:dyDescent="0.3">
      <c r="A4" s="9" t="s">
        <v>245</v>
      </c>
    </row>
    <row r="6" spans="1:15" x14ac:dyDescent="0.3">
      <c r="A6" s="16" t="s">
        <v>94</v>
      </c>
    </row>
    <row r="7" spans="1:15" x14ac:dyDescent="0.3">
      <c r="A7" t="s">
        <v>86</v>
      </c>
    </row>
    <row r="8" spans="1:15" x14ac:dyDescent="0.3">
      <c r="A8" t="s">
        <v>91</v>
      </c>
    </row>
    <row r="9" spans="1:15" x14ac:dyDescent="0.3">
      <c r="A9" t="s">
        <v>92</v>
      </c>
    </row>
    <row r="10" spans="1:15" x14ac:dyDescent="0.3">
      <c r="A10" t="s">
        <v>93</v>
      </c>
      <c r="I10" s="33"/>
      <c r="J10" s="33"/>
      <c r="K10" s="33"/>
      <c r="L10" s="33"/>
      <c r="M10" s="33"/>
      <c r="N10" s="33"/>
    </row>
    <row r="12" spans="1:15" x14ac:dyDescent="0.3">
      <c r="A12" s="16" t="s">
        <v>95</v>
      </c>
      <c r="B12" s="33"/>
      <c r="I12" s="52" t="s">
        <v>152</v>
      </c>
      <c r="J12" s="53"/>
      <c r="K12" s="33"/>
      <c r="L12" s="16" t="s">
        <v>153</v>
      </c>
      <c r="M12" s="33"/>
      <c r="N12" s="33"/>
      <c r="O12" s="33"/>
    </row>
    <row r="13" spans="1:15" x14ac:dyDescent="0.3">
      <c r="A13" s="33" t="s">
        <v>96</v>
      </c>
      <c r="B13" s="33"/>
      <c r="I13" s="54" t="s">
        <v>154</v>
      </c>
      <c r="J13" s="55" t="s">
        <v>155</v>
      </c>
      <c r="K13" s="33"/>
      <c r="L13" t="s">
        <v>154</v>
      </c>
      <c r="M13" t="s">
        <v>156</v>
      </c>
      <c r="N13" t="s">
        <v>157</v>
      </c>
      <c r="O13" s="33"/>
    </row>
    <row r="14" spans="1:15" x14ac:dyDescent="0.3">
      <c r="A14" s="19" t="s">
        <v>170</v>
      </c>
      <c r="B14" s="33"/>
      <c r="I14" s="54" t="s">
        <v>156</v>
      </c>
      <c r="J14" s="56" t="str">
        <f>VLOOKUP($J$13,Customers[],2,FALSE)</f>
        <v>-</v>
      </c>
      <c r="K14" s="33"/>
      <c r="L14" t="s">
        <v>155</v>
      </c>
      <c r="M14" t="s">
        <v>155</v>
      </c>
      <c r="N14" t="s">
        <v>155</v>
      </c>
      <c r="O14" s="33"/>
    </row>
    <row r="15" spans="1:15" x14ac:dyDescent="0.3">
      <c r="A15" s="19" t="s">
        <v>175</v>
      </c>
      <c r="B15" s="33"/>
      <c r="I15" s="54" t="s">
        <v>157</v>
      </c>
      <c r="J15" s="56" t="str">
        <f>VLOOKUP($J$13,Customers[],3,FALSE)</f>
        <v>-</v>
      </c>
      <c r="K15" s="33"/>
      <c r="L15" t="s">
        <v>158</v>
      </c>
      <c r="M15" t="s">
        <v>159</v>
      </c>
      <c r="N15" t="s">
        <v>160</v>
      </c>
      <c r="O15" s="33"/>
    </row>
    <row r="16" spans="1:15" x14ac:dyDescent="0.3">
      <c r="A16" s="19" t="s">
        <v>97</v>
      </c>
      <c r="B16" s="33"/>
      <c r="I16" s="33"/>
      <c r="J16" s="33"/>
      <c r="K16" s="33"/>
      <c r="L16" t="s">
        <v>161</v>
      </c>
      <c r="M16" t="s">
        <v>162</v>
      </c>
      <c r="N16" t="s">
        <v>163</v>
      </c>
      <c r="O16" s="33"/>
    </row>
    <row r="17" spans="1:15" x14ac:dyDescent="0.3">
      <c r="A17" s="19" t="s">
        <v>98</v>
      </c>
      <c r="B17" s="33"/>
      <c r="I17" s="33"/>
      <c r="J17" s="33"/>
      <c r="K17" s="33"/>
      <c r="L17" t="s">
        <v>164</v>
      </c>
      <c r="M17" t="s">
        <v>165</v>
      </c>
      <c r="N17" t="s">
        <v>166</v>
      </c>
      <c r="O17" s="33"/>
    </row>
    <row r="18" spans="1:15" x14ac:dyDescent="0.3">
      <c r="A18" s="39" t="s">
        <v>107</v>
      </c>
      <c r="B18" s="33"/>
      <c r="I18" s="33"/>
      <c r="J18" s="33"/>
      <c r="K18" s="33"/>
      <c r="L18" t="s">
        <v>167</v>
      </c>
      <c r="M18" t="s">
        <v>168</v>
      </c>
      <c r="N18" t="s">
        <v>169</v>
      </c>
      <c r="O18" s="33"/>
    </row>
    <row r="19" spans="1:15" x14ac:dyDescent="0.3">
      <c r="A19" s="19" t="s">
        <v>112</v>
      </c>
      <c r="B19" s="33"/>
      <c r="I19" s="33"/>
      <c r="J19" s="33"/>
      <c r="K19" s="33"/>
      <c r="L19" s="33"/>
      <c r="M19" s="33"/>
      <c r="N19" s="33"/>
      <c r="O19" s="33"/>
    </row>
    <row r="20" spans="1:15" x14ac:dyDescent="0.3">
      <c r="A20" s="19" t="s">
        <v>171</v>
      </c>
      <c r="B20" s="33"/>
    </row>
    <row r="21" spans="1:15" x14ac:dyDescent="0.3">
      <c r="A21" s="19" t="s">
        <v>172</v>
      </c>
      <c r="B21" s="33"/>
    </row>
    <row r="22" spans="1:15" x14ac:dyDescent="0.3">
      <c r="A22" s="19" t="s">
        <v>111</v>
      </c>
      <c r="B22" s="33"/>
    </row>
    <row r="23" spans="1:15" x14ac:dyDescent="0.3">
      <c r="A23" s="33"/>
      <c r="B23" s="33"/>
    </row>
    <row r="24" spans="1:15" x14ac:dyDescent="0.3">
      <c r="A24" s="16" t="s">
        <v>99</v>
      </c>
      <c r="B24" s="33"/>
    </row>
    <row r="25" spans="1:15" x14ac:dyDescent="0.3">
      <c r="A25" s="33" t="s">
        <v>108</v>
      </c>
      <c r="B25" s="33"/>
    </row>
    <row r="26" spans="1:15" x14ac:dyDescent="0.3">
      <c r="A26" s="19" t="s">
        <v>173</v>
      </c>
      <c r="B26" s="33"/>
    </row>
    <row r="27" spans="1:15" x14ac:dyDescent="0.3">
      <c r="A27" s="19" t="s">
        <v>109</v>
      </c>
      <c r="B27" s="33"/>
    </row>
    <row r="28" spans="1:15" x14ac:dyDescent="0.3">
      <c r="A28" s="19" t="s">
        <v>110</v>
      </c>
      <c r="B28" s="33"/>
    </row>
    <row r="29" spans="1:15" x14ac:dyDescent="0.3">
      <c r="A29" s="19" t="s">
        <v>174</v>
      </c>
      <c r="B29" s="33"/>
    </row>
    <row r="30" spans="1:15" x14ac:dyDescent="0.3">
      <c r="A30" s="19" t="s">
        <v>111</v>
      </c>
      <c r="B30" s="33"/>
    </row>
    <row r="31" spans="1:15" x14ac:dyDescent="0.3">
      <c r="A31" s="33"/>
      <c r="B31" s="33"/>
    </row>
    <row r="32" spans="1:15" x14ac:dyDescent="0.3">
      <c r="A32" s="19" t="s">
        <v>111</v>
      </c>
    </row>
  </sheetData>
  <mergeCells count="1">
    <mergeCell ref="A1:E1"/>
  </mergeCells>
  <dataValidations count="1">
    <dataValidation type="list" allowBlank="1" showInputMessage="1" showErrorMessage="1" sqref="F17" xr:uid="{DB9C5AC0-DFB1-4872-A5C5-A2630F4722F0}">
      <formula1>UniqueNames</formula1>
    </dataValidation>
  </dataValidations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CFD5E-2502-4C78-AB17-4C3988B3B5ED}">
  <dimension ref="A1:C22"/>
  <sheetViews>
    <sheetView zoomScale="120" zoomScaleNormal="120" workbookViewId="0">
      <selection sqref="A1:B1"/>
    </sheetView>
  </sheetViews>
  <sheetFormatPr defaultRowHeight="14.4" x14ac:dyDescent="0.3"/>
  <cols>
    <col min="2" max="2" width="9.33203125" customWidth="1"/>
  </cols>
  <sheetData>
    <row r="1" spans="1:3" ht="21" x14ac:dyDescent="0.4">
      <c r="A1" s="87" t="s">
        <v>100</v>
      </c>
      <c r="B1" s="87"/>
    </row>
    <row r="2" spans="1:3" x14ac:dyDescent="0.3">
      <c r="A2" s="9" t="s">
        <v>101</v>
      </c>
    </row>
    <row r="3" spans="1:3" x14ac:dyDescent="0.3">
      <c r="A3" s="9" t="s">
        <v>104</v>
      </c>
    </row>
    <row r="4" spans="1:3" s="33" customFormat="1" x14ac:dyDescent="0.3"/>
    <row r="5" spans="1:3" s="33" customFormat="1" ht="15.6" x14ac:dyDescent="0.3">
      <c r="A5" s="35" t="s">
        <v>105</v>
      </c>
    </row>
    <row r="6" spans="1:3" s="33" customFormat="1" x14ac:dyDescent="0.3"/>
    <row r="7" spans="1:3" s="33" customFormat="1" x14ac:dyDescent="0.3">
      <c r="B7" s="36" t="s">
        <v>103</v>
      </c>
      <c r="C7" s="34" t="s">
        <v>15</v>
      </c>
    </row>
    <row r="8" spans="1:3" s="33" customFormat="1" x14ac:dyDescent="0.3">
      <c r="B8" s="33" t="s">
        <v>16</v>
      </c>
      <c r="C8" s="20">
        <v>4582</v>
      </c>
    </row>
    <row r="9" spans="1:3" s="33" customFormat="1" x14ac:dyDescent="0.3">
      <c r="B9" s="33" t="s">
        <v>17</v>
      </c>
      <c r="C9" s="20">
        <v>3912</v>
      </c>
    </row>
    <row r="10" spans="1:3" s="33" customFormat="1" x14ac:dyDescent="0.3">
      <c r="B10" s="33" t="s">
        <v>102</v>
      </c>
      <c r="C10" s="20">
        <v>7321</v>
      </c>
    </row>
    <row r="11" spans="1:3" s="33" customFormat="1" x14ac:dyDescent="0.3"/>
    <row r="17" spans="1:3" s="33" customFormat="1" ht="15.6" x14ac:dyDescent="0.3">
      <c r="A17" s="35" t="s">
        <v>106</v>
      </c>
    </row>
    <row r="18" spans="1:3" s="33" customFormat="1" x14ac:dyDescent="0.3"/>
    <row r="19" spans="1:3" x14ac:dyDescent="0.3">
      <c r="B19" t="s">
        <v>103</v>
      </c>
      <c r="C19" t="s">
        <v>15</v>
      </c>
    </row>
    <row r="20" spans="1:3" x14ac:dyDescent="0.3">
      <c r="B20" t="s">
        <v>16</v>
      </c>
      <c r="C20" s="20">
        <v>4582</v>
      </c>
    </row>
    <row r="21" spans="1:3" x14ac:dyDescent="0.3">
      <c r="B21" t="s">
        <v>17</v>
      </c>
      <c r="C21" s="20">
        <v>3912</v>
      </c>
    </row>
    <row r="22" spans="1:3" x14ac:dyDescent="0.3">
      <c r="B22" t="s">
        <v>102</v>
      </c>
      <c r="C22" s="20">
        <v>7321</v>
      </c>
    </row>
  </sheetData>
  <mergeCells count="1">
    <mergeCell ref="A1:B1"/>
  </mergeCells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09622-976D-4E4D-BCBB-68C3574CB001}">
  <dimension ref="A1:E3"/>
  <sheetViews>
    <sheetView zoomScale="120" zoomScaleNormal="120" workbookViewId="0">
      <selection sqref="A1:E1"/>
    </sheetView>
  </sheetViews>
  <sheetFormatPr defaultRowHeight="14.4" x14ac:dyDescent="0.3"/>
  <sheetData>
    <row r="1" spans="1:5" ht="21" x14ac:dyDescent="0.4">
      <c r="A1" s="93" t="s">
        <v>256</v>
      </c>
      <c r="B1" s="93"/>
      <c r="C1" s="93"/>
      <c r="D1" s="93"/>
      <c r="E1" s="93"/>
    </row>
    <row r="3" spans="1:5" ht="18" x14ac:dyDescent="0.35">
      <c r="A3" s="104" t="s">
        <v>257</v>
      </c>
    </row>
  </sheetData>
  <mergeCells count="1">
    <mergeCell ref="A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A3A7-EC81-497C-A567-13D25FE371A3}">
  <dimension ref="A1:K40"/>
  <sheetViews>
    <sheetView zoomScale="120" zoomScaleNormal="120" workbookViewId="0">
      <selection sqref="A1:B1"/>
    </sheetView>
  </sheetViews>
  <sheetFormatPr defaultColWidth="9.109375" defaultRowHeight="14.4" x14ac:dyDescent="0.3"/>
  <cols>
    <col min="1" max="1" width="4.6640625" style="33" customWidth="1"/>
    <col min="2" max="2" width="16.109375" style="33" bestFit="1" customWidth="1"/>
    <col min="3" max="3" width="10.88671875" style="33" customWidth="1"/>
    <col min="4" max="4" width="14" style="33" bestFit="1" customWidth="1"/>
    <col min="5" max="7" width="9.109375" style="33"/>
    <col min="8" max="8" width="14" style="33" bestFit="1" customWidth="1"/>
    <col min="9" max="9" width="9.44140625" style="33" bestFit="1" customWidth="1"/>
    <col min="10" max="10" width="10.5546875" style="33" bestFit="1" customWidth="1"/>
    <col min="11" max="16384" width="9.109375" style="33"/>
  </cols>
  <sheetData>
    <row r="1" spans="1:3" ht="21" x14ac:dyDescent="0.4">
      <c r="A1" s="87" t="s">
        <v>118</v>
      </c>
      <c r="B1" s="87"/>
      <c r="C1" s="40"/>
    </row>
    <row r="3" spans="1:3" ht="18" x14ac:dyDescent="0.35">
      <c r="A3" s="41" t="s">
        <v>119</v>
      </c>
    </row>
    <row r="4" spans="1:3" x14ac:dyDescent="0.3">
      <c r="A4" s="33" t="s">
        <v>120</v>
      </c>
    </row>
    <row r="6" spans="1:3" x14ac:dyDescent="0.3">
      <c r="B6" s="29" t="s">
        <v>121</v>
      </c>
      <c r="C6" s="29" t="s">
        <v>122</v>
      </c>
    </row>
    <row r="7" spans="1:3" x14ac:dyDescent="0.3">
      <c r="B7" s="42" t="s">
        <v>123</v>
      </c>
      <c r="C7" s="43">
        <v>11</v>
      </c>
    </row>
    <row r="8" spans="1:3" x14ac:dyDescent="0.3">
      <c r="B8" s="42" t="s">
        <v>124</v>
      </c>
      <c r="C8" s="43">
        <v>27</v>
      </c>
    </row>
    <row r="9" spans="1:3" x14ac:dyDescent="0.3">
      <c r="B9" s="42" t="s">
        <v>125</v>
      </c>
      <c r="C9" s="43">
        <v>23</v>
      </c>
    </row>
    <row r="10" spans="1:3" x14ac:dyDescent="0.3">
      <c r="B10" s="42" t="s">
        <v>126</v>
      </c>
      <c r="C10" s="43">
        <v>54</v>
      </c>
    </row>
    <row r="11" spans="1:3" x14ac:dyDescent="0.3">
      <c r="B11" s="42" t="s">
        <v>127</v>
      </c>
      <c r="C11" s="43">
        <v>78</v>
      </c>
    </row>
    <row r="12" spans="1:3" x14ac:dyDescent="0.3">
      <c r="B12" s="42" t="s">
        <v>128</v>
      </c>
      <c r="C12" s="43">
        <v>47</v>
      </c>
    </row>
    <row r="14" spans="1:3" x14ac:dyDescent="0.3">
      <c r="B14" s="37" t="s">
        <v>129</v>
      </c>
    </row>
    <row r="15" spans="1:3" x14ac:dyDescent="0.3">
      <c r="B15" s="58">
        <f>MAX(C7:C12)</f>
        <v>78</v>
      </c>
    </row>
    <row r="17" spans="1:11" x14ac:dyDescent="0.3">
      <c r="B17" s="37" t="s">
        <v>130</v>
      </c>
    </row>
    <row r="18" spans="1:11" x14ac:dyDescent="0.3">
      <c r="B18" s="44"/>
    </row>
    <row r="20" spans="1:11" x14ac:dyDescent="0.3">
      <c r="B20" s="45" t="s">
        <v>131</v>
      </c>
    </row>
    <row r="21" spans="1:11" x14ac:dyDescent="0.3">
      <c r="B21" s="37" t="s">
        <v>130</v>
      </c>
    </row>
    <row r="22" spans="1:11" x14ac:dyDescent="0.3">
      <c r="B22" s="44" t="str">
        <f>INDEX($B$7:$B$12,MATCH(B15,$C$7:$C$12,0))</f>
        <v>August</v>
      </c>
    </row>
    <row r="25" spans="1:11" ht="18" x14ac:dyDescent="0.35">
      <c r="A25" s="41" t="s">
        <v>132</v>
      </c>
    </row>
    <row r="26" spans="1:11" x14ac:dyDescent="0.3">
      <c r="A26" s="33" t="s">
        <v>133</v>
      </c>
    </row>
    <row r="28" spans="1:11" x14ac:dyDescent="0.3">
      <c r="B28" s="16" t="s">
        <v>134</v>
      </c>
    </row>
    <row r="29" spans="1:11" x14ac:dyDescent="0.3">
      <c r="B29" s="29" t="s">
        <v>4</v>
      </c>
      <c r="C29" s="29" t="s">
        <v>121</v>
      </c>
      <c r="D29" s="29" t="s">
        <v>135</v>
      </c>
      <c r="E29" s="29" t="s">
        <v>6</v>
      </c>
      <c r="H29" s="46" t="s">
        <v>136</v>
      </c>
      <c r="I29" s="46" t="s">
        <v>137</v>
      </c>
      <c r="J29" s="46" t="s">
        <v>138</v>
      </c>
      <c r="K29" s="29" t="s">
        <v>139</v>
      </c>
    </row>
    <row r="30" spans="1:11" x14ac:dyDescent="0.3">
      <c r="B30" s="22">
        <v>43475</v>
      </c>
      <c r="C30" s="47" t="str">
        <f t="shared" ref="C30:C40" si="0">TEXT(B30,"mmm")</f>
        <v>Jan</v>
      </c>
      <c r="D30" s="46" t="s">
        <v>138</v>
      </c>
      <c r="E30" s="48">
        <v>65.09</v>
      </c>
      <c r="G30" s="49" t="s">
        <v>140</v>
      </c>
      <c r="H30" s="44"/>
      <c r="I30" s="44"/>
      <c r="J30" s="44"/>
    </row>
    <row r="31" spans="1:11" x14ac:dyDescent="0.3">
      <c r="B31" s="22">
        <v>43484</v>
      </c>
      <c r="C31" s="47" t="str">
        <f t="shared" si="0"/>
        <v>Jan</v>
      </c>
      <c r="D31" s="46" t="s">
        <v>136</v>
      </c>
      <c r="E31" s="48">
        <v>70.22</v>
      </c>
      <c r="G31" s="49" t="s">
        <v>141</v>
      </c>
      <c r="H31" s="44"/>
      <c r="I31" s="44"/>
      <c r="J31" s="44"/>
    </row>
    <row r="32" spans="1:11" x14ac:dyDescent="0.3">
      <c r="B32" s="22">
        <v>43487</v>
      </c>
      <c r="C32" s="47" t="str">
        <f t="shared" si="0"/>
        <v>Jan</v>
      </c>
      <c r="D32" s="46" t="s">
        <v>137</v>
      </c>
      <c r="E32" s="48">
        <v>66.39</v>
      </c>
      <c r="G32" s="49" t="s">
        <v>142</v>
      </c>
      <c r="H32" s="44"/>
      <c r="I32" s="44"/>
      <c r="J32" s="44"/>
    </row>
    <row r="33" spans="2:11" x14ac:dyDescent="0.3">
      <c r="B33" s="22">
        <v>43494</v>
      </c>
      <c r="C33" s="47" t="str">
        <f t="shared" si="0"/>
        <v>Jan</v>
      </c>
      <c r="D33" s="46" t="s">
        <v>137</v>
      </c>
      <c r="E33" s="48">
        <v>34.93</v>
      </c>
      <c r="G33" s="37" t="s">
        <v>139</v>
      </c>
    </row>
    <row r="34" spans="2:11" x14ac:dyDescent="0.3">
      <c r="B34" s="22">
        <v>43497</v>
      </c>
      <c r="C34" s="47" t="str">
        <f t="shared" si="0"/>
        <v>Feb</v>
      </c>
      <c r="D34" s="46" t="s">
        <v>136</v>
      </c>
      <c r="E34" s="48">
        <v>25.23</v>
      </c>
    </row>
    <row r="35" spans="2:11" x14ac:dyDescent="0.3">
      <c r="B35" s="22">
        <v>43509</v>
      </c>
      <c r="C35" s="47" t="str">
        <f t="shared" si="0"/>
        <v>Feb</v>
      </c>
      <c r="D35" s="46" t="s">
        <v>138</v>
      </c>
      <c r="E35" s="48">
        <v>32.33</v>
      </c>
      <c r="G35" s="50" t="s">
        <v>131</v>
      </c>
    </row>
    <row r="36" spans="2:11" x14ac:dyDescent="0.3">
      <c r="B36" s="22">
        <v>43513</v>
      </c>
      <c r="C36" s="47" t="str">
        <f t="shared" si="0"/>
        <v>Feb</v>
      </c>
      <c r="D36" s="46" t="s">
        <v>138</v>
      </c>
      <c r="E36" s="48">
        <v>29.93</v>
      </c>
      <c r="H36" s="46" t="s">
        <v>136</v>
      </c>
      <c r="I36" s="46" t="s">
        <v>137</v>
      </c>
      <c r="J36" s="46" t="s">
        <v>138</v>
      </c>
      <c r="K36" s="29" t="s">
        <v>139</v>
      </c>
    </row>
    <row r="37" spans="2:11" x14ac:dyDescent="0.3">
      <c r="B37" s="22">
        <v>43521</v>
      </c>
      <c r="C37" s="47" t="str">
        <f t="shared" si="0"/>
        <v>Feb</v>
      </c>
      <c r="D37" s="46" t="s">
        <v>136</v>
      </c>
      <c r="E37" s="48">
        <v>32.83</v>
      </c>
      <c r="G37" s="49" t="s">
        <v>140</v>
      </c>
      <c r="H37" s="44">
        <f>SUMIFS($E$30:$E$40,$C$30:$C$40,$G37,$D$30:$D$40,H$36)</f>
        <v>70.22</v>
      </c>
      <c r="I37" s="44">
        <f t="shared" ref="I37:J37" si="1">SUMIFS($E$30:$E$40,$C$30:$C$40,$G37,$D$30:$D$40,I$36)</f>
        <v>101.32</v>
      </c>
      <c r="J37" s="44">
        <f t="shared" si="1"/>
        <v>65.09</v>
      </c>
      <c r="K37" s="33">
        <f>SUM(H37:J37)</f>
        <v>236.63</v>
      </c>
    </row>
    <row r="38" spans="2:11" x14ac:dyDescent="0.3">
      <c r="B38" s="22">
        <v>43529</v>
      </c>
      <c r="C38" s="47" t="str">
        <f t="shared" si="0"/>
        <v>Mar</v>
      </c>
      <c r="D38" s="46" t="s">
        <v>138</v>
      </c>
      <c r="E38" s="48">
        <v>64.47</v>
      </c>
      <c r="G38" s="49" t="s">
        <v>141</v>
      </c>
      <c r="H38" s="44">
        <f t="shared" ref="H38:J39" si="2">SUMIFS($E$30:$E$40,$C$30:$C$40,$G38,$D$30:$D$40,H$36)</f>
        <v>58.06</v>
      </c>
      <c r="I38" s="44">
        <f t="shared" si="2"/>
        <v>0</v>
      </c>
      <c r="J38" s="44">
        <f t="shared" si="2"/>
        <v>62.26</v>
      </c>
      <c r="K38" s="33">
        <f>SUM(H38:J38)</f>
        <v>120.32</v>
      </c>
    </row>
    <row r="39" spans="2:11" x14ac:dyDescent="0.3">
      <c r="B39" s="22">
        <v>43541</v>
      </c>
      <c r="C39" s="47" t="str">
        <f t="shared" si="0"/>
        <v>Mar</v>
      </c>
      <c r="D39" s="46" t="s">
        <v>137</v>
      </c>
      <c r="E39" s="48">
        <v>51.73</v>
      </c>
      <c r="G39" s="49" t="s">
        <v>142</v>
      </c>
      <c r="H39" s="44">
        <f t="shared" si="2"/>
        <v>0</v>
      </c>
      <c r="I39" s="44">
        <f t="shared" si="2"/>
        <v>95.59</v>
      </c>
      <c r="J39" s="44">
        <f t="shared" si="2"/>
        <v>64.47</v>
      </c>
      <c r="K39" s="33">
        <f>SUM(H39:J39)</f>
        <v>160.06</v>
      </c>
    </row>
    <row r="40" spans="2:11" x14ac:dyDescent="0.3">
      <c r="B40" s="22">
        <v>43545</v>
      </c>
      <c r="C40" s="47" t="str">
        <f t="shared" si="0"/>
        <v>Mar</v>
      </c>
      <c r="D40" s="46" t="s">
        <v>137</v>
      </c>
      <c r="E40" s="48">
        <v>43.86</v>
      </c>
      <c r="G40" s="37" t="s">
        <v>139</v>
      </c>
      <c r="H40" s="33">
        <f>SUM(H37:H39)</f>
        <v>128.28</v>
      </c>
      <c r="I40" s="33">
        <f>SUM(I37:I39)</f>
        <v>196.91</v>
      </c>
      <c r="J40" s="33">
        <f>SUM(J37:J39)</f>
        <v>191.82</v>
      </c>
      <c r="K40" s="33">
        <f>SUM(H40:J40)</f>
        <v>517.01</v>
      </c>
    </row>
  </sheetData>
  <mergeCells count="1">
    <mergeCell ref="A1:B1"/>
  </mergeCells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EC739-6773-403F-B7A8-106DC7D6240F}">
  <dimension ref="A1:C22"/>
  <sheetViews>
    <sheetView zoomScale="120" zoomScaleNormal="120" workbookViewId="0">
      <selection sqref="A1:B1"/>
    </sheetView>
  </sheetViews>
  <sheetFormatPr defaultColWidth="9.109375" defaultRowHeight="14.4" x14ac:dyDescent="0.3"/>
  <cols>
    <col min="1" max="1" width="4.6640625" style="33" customWidth="1"/>
    <col min="2" max="2" width="16.109375" style="33" bestFit="1" customWidth="1"/>
    <col min="3" max="3" width="10.88671875" style="33" customWidth="1"/>
    <col min="4" max="4" width="14" style="33" bestFit="1" customWidth="1"/>
    <col min="5" max="7" width="9.109375" style="33"/>
    <col min="8" max="8" width="14" style="33" bestFit="1" customWidth="1"/>
    <col min="9" max="9" width="9.44140625" style="33" bestFit="1" customWidth="1"/>
    <col min="10" max="10" width="10.5546875" style="33" bestFit="1" customWidth="1"/>
    <col min="11" max="16384" width="9.109375" style="33"/>
  </cols>
  <sheetData>
    <row r="1" spans="1:3" ht="21" x14ac:dyDescent="0.4">
      <c r="A1" s="87" t="s">
        <v>178</v>
      </c>
      <c r="B1" s="87"/>
      <c r="C1" s="57"/>
    </row>
    <row r="3" spans="1:3" x14ac:dyDescent="0.3">
      <c r="A3" s="33" t="s">
        <v>179</v>
      </c>
    </row>
    <row r="4" spans="1:3" x14ac:dyDescent="0.3">
      <c r="A4" s="33" t="s">
        <v>180</v>
      </c>
    </row>
    <row r="6" spans="1:3" x14ac:dyDescent="0.3">
      <c r="B6" s="29" t="s">
        <v>121</v>
      </c>
      <c r="C6" s="29" t="s">
        <v>122</v>
      </c>
    </row>
    <row r="7" spans="1:3" x14ac:dyDescent="0.3">
      <c r="B7" s="42" t="s">
        <v>123</v>
      </c>
      <c r="C7" s="43">
        <v>11</v>
      </c>
    </row>
    <row r="8" spans="1:3" x14ac:dyDescent="0.3">
      <c r="B8" s="42" t="s">
        <v>124</v>
      </c>
      <c r="C8" s="43">
        <v>27</v>
      </c>
    </row>
    <row r="9" spans="1:3" x14ac:dyDescent="0.3">
      <c r="B9" s="42" t="s">
        <v>125</v>
      </c>
      <c r="C9" s="43">
        <v>23</v>
      </c>
    </row>
    <row r="10" spans="1:3" x14ac:dyDescent="0.3">
      <c r="B10" s="42" t="s">
        <v>126</v>
      </c>
      <c r="C10" s="43">
        <v>54</v>
      </c>
    </row>
    <row r="11" spans="1:3" x14ac:dyDescent="0.3">
      <c r="B11" s="42" t="s">
        <v>127</v>
      </c>
      <c r="C11" s="43">
        <v>78</v>
      </c>
    </row>
    <row r="12" spans="1:3" x14ac:dyDescent="0.3">
      <c r="B12" s="42" t="s">
        <v>128</v>
      </c>
      <c r="C12" s="43">
        <v>47</v>
      </c>
    </row>
    <row r="14" spans="1:3" x14ac:dyDescent="0.3">
      <c r="B14" s="37" t="s">
        <v>129</v>
      </c>
    </row>
    <row r="15" spans="1:3" x14ac:dyDescent="0.3">
      <c r="B15" s="58">
        <f>MAX(C7:C12)</f>
        <v>78</v>
      </c>
    </row>
    <row r="17" spans="2:2" x14ac:dyDescent="0.3">
      <c r="B17" s="37" t="s">
        <v>130</v>
      </c>
    </row>
    <row r="18" spans="2:2" x14ac:dyDescent="0.3">
      <c r="B18" s="44"/>
    </row>
    <row r="20" spans="2:2" x14ac:dyDescent="0.3">
      <c r="B20" s="45" t="s">
        <v>131</v>
      </c>
    </row>
    <row r="21" spans="2:2" x14ac:dyDescent="0.3">
      <c r="B21" s="37" t="s">
        <v>130</v>
      </c>
    </row>
    <row r="22" spans="2:2" x14ac:dyDescent="0.3">
      <c r="B22" s="44" t="str">
        <f>_xlfn.XLOOKUP(B15, $C$7:$C$12,$B$7:$B$12)</f>
        <v>August</v>
      </c>
    </row>
  </sheetData>
  <mergeCells count="1">
    <mergeCell ref="A1:B1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8A96-8B30-40C1-B036-5A0D6BA3B03D}">
  <dimension ref="A1:J73"/>
  <sheetViews>
    <sheetView zoomScale="120" zoomScaleNormal="120" workbookViewId="0">
      <selection sqref="A1:C1"/>
    </sheetView>
  </sheetViews>
  <sheetFormatPr defaultRowHeight="14.4" x14ac:dyDescent="0.3"/>
  <cols>
    <col min="2" max="3" width="13.21875" bestFit="1" customWidth="1"/>
    <col min="4" max="4" width="7.109375" bestFit="1" customWidth="1"/>
    <col min="5" max="5" width="9.21875" bestFit="1" customWidth="1"/>
    <col min="6" max="6" width="8.44140625" style="33" customWidth="1"/>
    <col min="7" max="7" width="7.109375" style="33" bestFit="1" customWidth="1"/>
    <col min="8" max="8" width="7.109375" bestFit="1" customWidth="1"/>
    <col min="9" max="9" width="9.88671875" bestFit="1" customWidth="1"/>
  </cols>
  <sheetData>
    <row r="1" spans="1:8" ht="21" x14ac:dyDescent="0.4">
      <c r="A1" s="93" t="s">
        <v>181</v>
      </c>
      <c r="B1" s="93"/>
      <c r="C1" s="93"/>
    </row>
    <row r="3" spans="1:8" ht="18" x14ac:dyDescent="0.35">
      <c r="A3" s="41" t="s">
        <v>182</v>
      </c>
    </row>
    <row r="4" spans="1:8" x14ac:dyDescent="0.3">
      <c r="A4" t="s">
        <v>183</v>
      </c>
    </row>
    <row r="5" spans="1:8" ht="15" thickBot="1" x14ac:dyDescent="0.35"/>
    <row r="6" spans="1:8" x14ac:dyDescent="0.3">
      <c r="B6" s="62"/>
      <c r="C6" s="94" t="s">
        <v>15</v>
      </c>
      <c r="D6" s="94"/>
      <c r="E6" s="94"/>
      <c r="F6" s="94"/>
      <c r="G6" s="94"/>
      <c r="H6" s="91" t="s">
        <v>190</v>
      </c>
    </row>
    <row r="7" spans="1:8" x14ac:dyDescent="0.3">
      <c r="B7" s="63"/>
      <c r="C7" s="61" t="s">
        <v>191</v>
      </c>
      <c r="D7" s="61" t="s">
        <v>192</v>
      </c>
      <c r="E7" s="61" t="s">
        <v>193</v>
      </c>
      <c r="F7" s="61" t="s">
        <v>194</v>
      </c>
      <c r="G7" s="61" t="s">
        <v>195</v>
      </c>
      <c r="H7" s="92"/>
    </row>
    <row r="8" spans="1:8" x14ac:dyDescent="0.3">
      <c r="B8" s="88" t="s">
        <v>184</v>
      </c>
      <c r="C8" s="89"/>
      <c r="D8" s="89"/>
      <c r="E8" s="89"/>
      <c r="F8" s="89"/>
      <c r="G8" s="89"/>
      <c r="H8" s="90"/>
    </row>
    <row r="9" spans="1:8" x14ac:dyDescent="0.3">
      <c r="B9" s="64" t="s">
        <v>185</v>
      </c>
      <c r="C9" s="59">
        <v>234</v>
      </c>
      <c r="D9" s="59">
        <v>315</v>
      </c>
      <c r="E9" s="59">
        <v>321</v>
      </c>
      <c r="F9" s="59">
        <v>376</v>
      </c>
      <c r="G9" s="59">
        <v>221</v>
      </c>
      <c r="H9" s="65">
        <f t="shared" ref="H9:H15" si="0">SUM(C9:G9)</f>
        <v>1467</v>
      </c>
    </row>
    <row r="10" spans="1:8" x14ac:dyDescent="0.3">
      <c r="B10" s="64" t="s">
        <v>186</v>
      </c>
      <c r="C10" s="59">
        <v>421</v>
      </c>
      <c r="D10" s="59">
        <v>498</v>
      </c>
      <c r="E10" s="59">
        <v>378</v>
      </c>
      <c r="F10" s="59">
        <v>410</v>
      </c>
      <c r="G10" s="59">
        <v>387</v>
      </c>
      <c r="H10" s="66">
        <f t="shared" si="0"/>
        <v>2094</v>
      </c>
    </row>
    <row r="11" spans="1:8" x14ac:dyDescent="0.3">
      <c r="B11" s="67" t="s">
        <v>189</v>
      </c>
      <c r="C11" s="60">
        <f t="shared" ref="C11" si="1">SUM(C9:C10)</f>
        <v>655</v>
      </c>
      <c r="D11" s="60">
        <f t="shared" ref="D11" si="2">SUM(D9:D10)</f>
        <v>813</v>
      </c>
      <c r="E11" s="60">
        <f t="shared" ref="E11" si="3">SUM(E9:E10)</f>
        <v>699</v>
      </c>
      <c r="F11" s="60">
        <f t="shared" ref="F11" si="4">SUM(F9:F10)</f>
        <v>786</v>
      </c>
      <c r="G11" s="60">
        <f t="shared" ref="G11" si="5">SUM(G9:G10)</f>
        <v>608</v>
      </c>
      <c r="H11" s="66">
        <f t="shared" si="0"/>
        <v>3561</v>
      </c>
    </row>
    <row r="12" spans="1:8" x14ac:dyDescent="0.3">
      <c r="B12" s="88" t="s">
        <v>187</v>
      </c>
      <c r="C12" s="89"/>
      <c r="D12" s="89"/>
      <c r="E12" s="89"/>
      <c r="F12" s="89"/>
      <c r="G12" s="89"/>
      <c r="H12" s="90"/>
    </row>
    <row r="13" spans="1:8" x14ac:dyDescent="0.3">
      <c r="B13" s="64" t="s">
        <v>188</v>
      </c>
      <c r="C13" s="60">
        <v>287</v>
      </c>
      <c r="D13" s="60">
        <v>432</v>
      </c>
      <c r="E13" s="60">
        <v>156</v>
      </c>
      <c r="F13" s="60">
        <v>287</v>
      </c>
      <c r="G13" s="60">
        <v>111</v>
      </c>
      <c r="H13" s="65">
        <f t="shared" si="0"/>
        <v>1273</v>
      </c>
    </row>
    <row r="14" spans="1:8" x14ac:dyDescent="0.3">
      <c r="B14" s="64" t="s">
        <v>87</v>
      </c>
      <c r="C14" s="60">
        <v>325</v>
      </c>
      <c r="D14" s="60">
        <v>321</v>
      </c>
      <c r="E14" s="60">
        <v>523</v>
      </c>
      <c r="F14" s="60">
        <v>672</v>
      </c>
      <c r="G14" s="60">
        <v>429</v>
      </c>
      <c r="H14" s="66">
        <f t="shared" si="0"/>
        <v>2270</v>
      </c>
    </row>
    <row r="15" spans="1:8" x14ac:dyDescent="0.3">
      <c r="B15" s="67" t="s">
        <v>189</v>
      </c>
      <c r="C15" s="60">
        <f t="shared" ref="C15" si="6">SUM(C13:C14)</f>
        <v>612</v>
      </c>
      <c r="D15" s="60">
        <f t="shared" ref="D15" si="7">SUM(D13:D14)</f>
        <v>753</v>
      </c>
      <c r="E15" s="60">
        <f t="shared" ref="E15" si="8">SUM(E13:E14)</f>
        <v>679</v>
      </c>
      <c r="F15" s="60">
        <f t="shared" ref="F15" si="9">SUM(F13:F14)</f>
        <v>959</v>
      </c>
      <c r="G15" s="60">
        <f t="shared" ref="G15" si="10">SUM(G13:G14)</f>
        <v>540</v>
      </c>
      <c r="H15" s="66">
        <f t="shared" si="0"/>
        <v>3543</v>
      </c>
    </row>
    <row r="16" spans="1:8" ht="15" thickBot="1" x14ac:dyDescent="0.35">
      <c r="B16" s="68" t="s">
        <v>177</v>
      </c>
      <c r="C16" s="69">
        <f>C11+C15</f>
        <v>1267</v>
      </c>
      <c r="D16" s="69">
        <f t="shared" ref="D16:H16" si="11">D11+D15</f>
        <v>1566</v>
      </c>
      <c r="E16" s="69">
        <f t="shared" si="11"/>
        <v>1378</v>
      </c>
      <c r="F16" s="69">
        <f t="shared" si="11"/>
        <v>1745</v>
      </c>
      <c r="G16" s="69">
        <f t="shared" si="11"/>
        <v>1148</v>
      </c>
      <c r="H16" s="70">
        <f t="shared" si="11"/>
        <v>7104</v>
      </c>
    </row>
    <row r="19" spans="1:8" ht="18" x14ac:dyDescent="0.35">
      <c r="A19" s="41" t="s">
        <v>196</v>
      </c>
    </row>
    <row r="20" spans="1:8" x14ac:dyDescent="0.3">
      <c r="A20" s="33" t="s">
        <v>197</v>
      </c>
    </row>
    <row r="21" spans="1:8" x14ac:dyDescent="0.3">
      <c r="A21" t="s">
        <v>198</v>
      </c>
    </row>
    <row r="23" spans="1:8" s="33" customFormat="1" ht="15.6" x14ac:dyDescent="0.3">
      <c r="A23" s="74" t="s">
        <v>202</v>
      </c>
    </row>
    <row r="24" spans="1:8" s="33" customFormat="1" x14ac:dyDescent="0.3">
      <c r="A24" s="33" t="s">
        <v>203</v>
      </c>
    </row>
    <row r="25" spans="1:8" s="33" customFormat="1" x14ac:dyDescent="0.3">
      <c r="A25" s="33" t="s">
        <v>204</v>
      </c>
    </row>
    <row r="26" spans="1:8" s="33" customFormat="1" x14ac:dyDescent="0.3">
      <c r="A26" s="33" t="s">
        <v>205</v>
      </c>
    </row>
    <row r="28" spans="1:8" x14ac:dyDescent="0.3">
      <c r="B28" t="s">
        <v>5</v>
      </c>
      <c r="C28" s="21" t="s">
        <v>4</v>
      </c>
      <c r="D28" s="21" t="s">
        <v>151</v>
      </c>
      <c r="E28" s="21" t="s">
        <v>199</v>
      </c>
      <c r="F28" s="21" t="s">
        <v>0</v>
      </c>
      <c r="G28" s="21" t="s">
        <v>36</v>
      </c>
      <c r="H28" s="33"/>
    </row>
    <row r="29" spans="1:8" x14ac:dyDescent="0.3">
      <c r="B29" s="71" t="s">
        <v>185</v>
      </c>
      <c r="C29" s="73">
        <v>43832</v>
      </c>
      <c r="D29" s="78" t="s">
        <v>16</v>
      </c>
      <c r="E29" s="71" t="s">
        <v>150</v>
      </c>
      <c r="F29" s="33" t="s">
        <v>13</v>
      </c>
      <c r="G29" s="72">
        <v>234</v>
      </c>
      <c r="H29" s="33"/>
    </row>
    <row r="30" spans="1:8" x14ac:dyDescent="0.3">
      <c r="B30" s="71" t="s">
        <v>186</v>
      </c>
      <c r="C30" s="73">
        <v>43832</v>
      </c>
      <c r="D30" s="78" t="s">
        <v>16</v>
      </c>
      <c r="E30" s="33" t="s">
        <v>176</v>
      </c>
      <c r="F30" s="33" t="s">
        <v>201</v>
      </c>
      <c r="G30" s="72">
        <v>421</v>
      </c>
      <c r="H30" s="33"/>
    </row>
    <row r="31" spans="1:8" x14ac:dyDescent="0.3">
      <c r="B31" s="71" t="s">
        <v>188</v>
      </c>
      <c r="C31" s="73">
        <v>43832</v>
      </c>
      <c r="D31" s="78" t="s">
        <v>17</v>
      </c>
      <c r="E31" s="71" t="s">
        <v>7</v>
      </c>
      <c r="F31" s="33" t="s">
        <v>10</v>
      </c>
      <c r="G31" s="72">
        <v>354</v>
      </c>
      <c r="H31" s="33"/>
    </row>
    <row r="32" spans="1:8" x14ac:dyDescent="0.3">
      <c r="B32" s="71" t="s">
        <v>87</v>
      </c>
      <c r="C32" s="73">
        <v>43832</v>
      </c>
      <c r="D32" s="78" t="s">
        <v>17</v>
      </c>
      <c r="E32" s="71" t="s">
        <v>200</v>
      </c>
      <c r="F32" s="33" t="s">
        <v>201</v>
      </c>
      <c r="G32" s="72">
        <v>216</v>
      </c>
      <c r="H32" s="33"/>
    </row>
    <row r="33" spans="2:8" x14ac:dyDescent="0.3">
      <c r="B33" s="71" t="s">
        <v>185</v>
      </c>
      <c r="C33" s="73">
        <v>43833</v>
      </c>
      <c r="D33" s="78" t="s">
        <v>16</v>
      </c>
      <c r="E33" s="71" t="s">
        <v>150</v>
      </c>
      <c r="F33" s="33" t="s">
        <v>14</v>
      </c>
      <c r="G33" s="72">
        <v>300</v>
      </c>
      <c r="H33" s="33"/>
    </row>
    <row r="34" spans="2:8" x14ac:dyDescent="0.3">
      <c r="B34" s="71" t="s">
        <v>186</v>
      </c>
      <c r="C34" s="73">
        <v>43833</v>
      </c>
      <c r="D34" s="78" t="s">
        <v>16</v>
      </c>
      <c r="E34" s="33" t="s">
        <v>176</v>
      </c>
      <c r="F34" s="33" t="s">
        <v>14</v>
      </c>
      <c r="G34" s="72">
        <v>692</v>
      </c>
      <c r="H34" s="33"/>
    </row>
    <row r="35" spans="2:8" x14ac:dyDescent="0.3">
      <c r="B35" s="71" t="s">
        <v>188</v>
      </c>
      <c r="C35" s="73">
        <v>43833</v>
      </c>
      <c r="D35" s="78" t="s">
        <v>17</v>
      </c>
      <c r="E35" s="71" t="s">
        <v>7</v>
      </c>
      <c r="F35" s="33" t="s">
        <v>10</v>
      </c>
      <c r="G35" s="72">
        <v>410</v>
      </c>
      <c r="H35" s="33"/>
    </row>
    <row r="36" spans="2:8" x14ac:dyDescent="0.3">
      <c r="B36" s="71" t="s">
        <v>87</v>
      </c>
      <c r="C36" s="73">
        <v>43833</v>
      </c>
      <c r="D36" s="78" t="s">
        <v>17</v>
      </c>
      <c r="E36" s="71" t="s">
        <v>212</v>
      </c>
      <c r="F36" s="33" t="s">
        <v>201</v>
      </c>
      <c r="G36" s="72">
        <v>570</v>
      </c>
      <c r="H36" s="33"/>
    </row>
    <row r="37" spans="2:8" x14ac:dyDescent="0.3">
      <c r="B37" s="71" t="s">
        <v>185</v>
      </c>
      <c r="C37" s="73">
        <v>43834</v>
      </c>
      <c r="D37" s="78" t="s">
        <v>16</v>
      </c>
      <c r="E37" s="71" t="s">
        <v>213</v>
      </c>
      <c r="F37" s="33" t="s">
        <v>13</v>
      </c>
      <c r="G37" s="72">
        <v>277</v>
      </c>
      <c r="H37" s="33"/>
    </row>
    <row r="38" spans="2:8" x14ac:dyDescent="0.3">
      <c r="B38" s="71" t="s">
        <v>186</v>
      </c>
      <c r="C38" s="73">
        <v>43834</v>
      </c>
      <c r="D38" s="78" t="s">
        <v>16</v>
      </c>
      <c r="E38" s="33" t="s">
        <v>176</v>
      </c>
      <c r="F38" s="33" t="s">
        <v>201</v>
      </c>
      <c r="G38" s="72">
        <v>284</v>
      </c>
      <c r="H38" s="33"/>
    </row>
    <row r="39" spans="2:8" x14ac:dyDescent="0.3">
      <c r="B39" s="71" t="s">
        <v>188</v>
      </c>
      <c r="C39" s="73">
        <v>43834</v>
      </c>
      <c r="D39" s="78" t="s">
        <v>17</v>
      </c>
      <c r="E39" s="71" t="s">
        <v>211</v>
      </c>
      <c r="F39" s="33" t="s">
        <v>10</v>
      </c>
      <c r="G39" s="72">
        <v>626</v>
      </c>
      <c r="H39" s="33"/>
    </row>
    <row r="40" spans="2:8" x14ac:dyDescent="0.3">
      <c r="B40" s="71" t="s">
        <v>87</v>
      </c>
      <c r="C40" s="73">
        <v>43834</v>
      </c>
      <c r="D40" s="78" t="s">
        <v>17</v>
      </c>
      <c r="E40" s="71" t="s">
        <v>212</v>
      </c>
      <c r="F40" s="33" t="s">
        <v>13</v>
      </c>
      <c r="G40" s="72">
        <v>465</v>
      </c>
      <c r="H40" s="33"/>
    </row>
    <row r="41" spans="2:8" x14ac:dyDescent="0.3">
      <c r="B41" s="71" t="s">
        <v>185</v>
      </c>
      <c r="C41" s="73">
        <v>43835</v>
      </c>
      <c r="D41" s="78" t="s">
        <v>16</v>
      </c>
      <c r="E41" s="71" t="s">
        <v>150</v>
      </c>
      <c r="F41" s="33" t="s">
        <v>14</v>
      </c>
      <c r="G41" s="72">
        <v>493</v>
      </c>
      <c r="H41" s="33"/>
    </row>
    <row r="42" spans="2:8" x14ac:dyDescent="0.3">
      <c r="B42" s="71" t="s">
        <v>186</v>
      </c>
      <c r="C42" s="73">
        <v>43835</v>
      </c>
      <c r="D42" s="78" t="s">
        <v>16</v>
      </c>
      <c r="E42" s="33" t="s">
        <v>210</v>
      </c>
      <c r="F42" s="33" t="s">
        <v>14</v>
      </c>
      <c r="G42" s="72">
        <v>260</v>
      </c>
      <c r="H42" s="33"/>
    </row>
    <row r="43" spans="2:8" x14ac:dyDescent="0.3">
      <c r="B43" s="71" t="s">
        <v>188</v>
      </c>
      <c r="C43" s="73">
        <v>43835</v>
      </c>
      <c r="D43" s="78" t="s">
        <v>17</v>
      </c>
      <c r="E43" s="71" t="s">
        <v>7</v>
      </c>
      <c r="F43" s="33" t="s">
        <v>201</v>
      </c>
      <c r="G43" s="72">
        <v>692</v>
      </c>
      <c r="H43" s="33"/>
    </row>
    <row r="44" spans="2:8" x14ac:dyDescent="0.3">
      <c r="B44" s="71" t="s">
        <v>87</v>
      </c>
      <c r="C44" s="73">
        <v>43835</v>
      </c>
      <c r="D44" s="78" t="s">
        <v>17</v>
      </c>
      <c r="E44" s="71" t="s">
        <v>200</v>
      </c>
      <c r="F44" s="33" t="s">
        <v>14</v>
      </c>
      <c r="G44" s="72">
        <v>583</v>
      </c>
      <c r="H44" s="33"/>
    </row>
    <row r="45" spans="2:8" x14ac:dyDescent="0.3">
      <c r="B45" s="71" t="s">
        <v>185</v>
      </c>
      <c r="C45" s="73">
        <v>43836</v>
      </c>
      <c r="D45" s="78" t="s">
        <v>16</v>
      </c>
      <c r="E45" s="71" t="s">
        <v>150</v>
      </c>
      <c r="F45" s="33" t="s">
        <v>10</v>
      </c>
      <c r="G45" s="72">
        <v>672</v>
      </c>
      <c r="H45" s="33"/>
    </row>
    <row r="46" spans="2:8" x14ac:dyDescent="0.3">
      <c r="B46" s="71" t="s">
        <v>186</v>
      </c>
      <c r="C46" s="73">
        <v>43836</v>
      </c>
      <c r="D46" s="78" t="s">
        <v>16</v>
      </c>
      <c r="E46" s="33" t="s">
        <v>176</v>
      </c>
      <c r="F46" s="33" t="s">
        <v>13</v>
      </c>
      <c r="G46" s="72">
        <v>686</v>
      </c>
      <c r="H46" s="33"/>
    </row>
    <row r="47" spans="2:8" x14ac:dyDescent="0.3">
      <c r="B47" s="71" t="s">
        <v>188</v>
      </c>
      <c r="C47" s="73">
        <v>43836</v>
      </c>
      <c r="D47" s="78" t="s">
        <v>17</v>
      </c>
      <c r="E47" s="71" t="s">
        <v>7</v>
      </c>
      <c r="F47" s="33" t="s">
        <v>10</v>
      </c>
      <c r="G47" s="72">
        <v>416</v>
      </c>
      <c r="H47" s="33"/>
    </row>
    <row r="48" spans="2:8" x14ac:dyDescent="0.3">
      <c r="B48" s="71" t="s">
        <v>87</v>
      </c>
      <c r="C48" s="73">
        <v>43836</v>
      </c>
      <c r="D48" s="78" t="s">
        <v>17</v>
      </c>
      <c r="E48" s="71" t="s">
        <v>200</v>
      </c>
      <c r="F48" s="33" t="s">
        <v>13</v>
      </c>
      <c r="G48" s="72">
        <v>357</v>
      </c>
      <c r="H48" s="33"/>
    </row>
    <row r="50" spans="1:9" ht="15.6" x14ac:dyDescent="0.3">
      <c r="A50" s="74" t="s">
        <v>206</v>
      </c>
    </row>
    <row r="51" spans="1:9" x14ac:dyDescent="0.3">
      <c r="A51" t="s">
        <v>207</v>
      </c>
    </row>
    <row r="52" spans="1:9" x14ac:dyDescent="0.3">
      <c r="A52" t="s">
        <v>208</v>
      </c>
    </row>
    <row r="53" spans="1:9" x14ac:dyDescent="0.3">
      <c r="A53" t="s">
        <v>209</v>
      </c>
    </row>
    <row r="55" spans="1:9" x14ac:dyDescent="0.3">
      <c r="B55" s="75" t="s">
        <v>15</v>
      </c>
      <c r="D55" s="75" t="s">
        <v>4</v>
      </c>
      <c r="F55"/>
      <c r="G55"/>
    </row>
    <row r="56" spans="1:9" x14ac:dyDescent="0.3">
      <c r="B56" s="75" t="s">
        <v>151</v>
      </c>
      <c r="C56" s="75" t="s">
        <v>5</v>
      </c>
      <c r="D56" s="76">
        <v>43832</v>
      </c>
      <c r="E56" s="76">
        <v>43833</v>
      </c>
      <c r="F56" s="76">
        <v>43834</v>
      </c>
      <c r="G56" s="76">
        <v>43835</v>
      </c>
      <c r="H56" s="76">
        <v>43836</v>
      </c>
      <c r="I56" s="76" t="s">
        <v>190</v>
      </c>
    </row>
    <row r="57" spans="1:9" x14ac:dyDescent="0.3">
      <c r="B57" s="33" t="s">
        <v>16</v>
      </c>
      <c r="D57" s="20">
        <v>655</v>
      </c>
      <c r="E57" s="20">
        <v>992</v>
      </c>
      <c r="F57" s="20">
        <v>561</v>
      </c>
      <c r="G57" s="20">
        <v>753</v>
      </c>
      <c r="H57" s="20">
        <v>1358</v>
      </c>
      <c r="I57" s="20">
        <v>4319</v>
      </c>
    </row>
    <row r="58" spans="1:9" x14ac:dyDescent="0.3">
      <c r="C58" s="33" t="s">
        <v>185</v>
      </c>
      <c r="D58" s="20">
        <v>234</v>
      </c>
      <c r="E58" s="20">
        <v>300</v>
      </c>
      <c r="F58" s="20">
        <v>277</v>
      </c>
      <c r="G58" s="20">
        <v>493</v>
      </c>
      <c r="H58" s="20">
        <v>672</v>
      </c>
      <c r="I58" s="79">
        <v>1976</v>
      </c>
    </row>
    <row r="59" spans="1:9" x14ac:dyDescent="0.3">
      <c r="C59" s="33" t="s">
        <v>186</v>
      </c>
      <c r="D59" s="20">
        <v>421</v>
      </c>
      <c r="E59" s="20">
        <v>692</v>
      </c>
      <c r="F59" s="20">
        <v>284</v>
      </c>
      <c r="G59" s="20">
        <v>260</v>
      </c>
      <c r="H59" s="20">
        <v>686</v>
      </c>
      <c r="I59" s="79">
        <v>2343</v>
      </c>
    </row>
    <row r="60" spans="1:9" x14ac:dyDescent="0.3">
      <c r="B60" s="33" t="s">
        <v>17</v>
      </c>
      <c r="D60" s="20">
        <v>570</v>
      </c>
      <c r="E60" s="20">
        <v>980</v>
      </c>
      <c r="F60" s="20">
        <v>1091</v>
      </c>
      <c r="G60" s="20">
        <v>1275</v>
      </c>
      <c r="H60" s="20">
        <v>773</v>
      </c>
      <c r="I60" s="79">
        <v>4689</v>
      </c>
    </row>
    <row r="61" spans="1:9" x14ac:dyDescent="0.3">
      <c r="C61" s="33" t="s">
        <v>188</v>
      </c>
      <c r="D61" s="20">
        <v>354</v>
      </c>
      <c r="E61" s="20">
        <v>410</v>
      </c>
      <c r="F61" s="20">
        <v>626</v>
      </c>
      <c r="G61" s="20">
        <v>692</v>
      </c>
      <c r="H61" s="20">
        <v>416</v>
      </c>
      <c r="I61" s="79">
        <v>2498</v>
      </c>
    </row>
    <row r="62" spans="1:9" x14ac:dyDescent="0.3">
      <c r="C62" s="33" t="s">
        <v>87</v>
      </c>
      <c r="D62" s="20">
        <v>216</v>
      </c>
      <c r="E62" s="20">
        <v>570</v>
      </c>
      <c r="F62" s="20">
        <v>465</v>
      </c>
      <c r="G62" s="20">
        <v>583</v>
      </c>
      <c r="H62" s="20">
        <v>357</v>
      </c>
      <c r="I62" s="79">
        <v>2191</v>
      </c>
    </row>
    <row r="63" spans="1:9" x14ac:dyDescent="0.3">
      <c r="B63" s="33" t="s">
        <v>190</v>
      </c>
      <c r="D63" s="20">
        <v>1225</v>
      </c>
      <c r="E63" s="20">
        <v>1972</v>
      </c>
      <c r="F63" s="20">
        <v>1652</v>
      </c>
      <c r="G63" s="20">
        <v>2028</v>
      </c>
      <c r="H63" s="20">
        <v>2131</v>
      </c>
      <c r="I63" s="20">
        <v>9008</v>
      </c>
    </row>
    <row r="65" spans="3:10" x14ac:dyDescent="0.3">
      <c r="C65" s="75" t="s">
        <v>151</v>
      </c>
      <c r="D65" s="33" t="s">
        <v>214</v>
      </c>
    </row>
    <row r="66" spans="3:10" x14ac:dyDescent="0.3">
      <c r="J66" s="75"/>
    </row>
    <row r="67" spans="3:10" x14ac:dyDescent="0.3">
      <c r="C67" s="75" t="s">
        <v>15</v>
      </c>
      <c r="D67" s="75" t="s">
        <v>4</v>
      </c>
      <c r="F67"/>
      <c r="G67"/>
    </row>
    <row r="68" spans="3:10" x14ac:dyDescent="0.3">
      <c r="C68" s="75" t="s">
        <v>0</v>
      </c>
      <c r="D68" s="77">
        <v>43832</v>
      </c>
      <c r="E68" s="77">
        <v>43833</v>
      </c>
      <c r="F68" s="77">
        <v>43834</v>
      </c>
      <c r="G68" s="77">
        <v>43835</v>
      </c>
      <c r="H68" s="77">
        <v>43836</v>
      </c>
      <c r="I68" s="77" t="s">
        <v>190</v>
      </c>
    </row>
    <row r="69" spans="3:10" x14ac:dyDescent="0.3">
      <c r="C69" s="33" t="s">
        <v>13</v>
      </c>
      <c r="D69" s="20">
        <v>234</v>
      </c>
      <c r="E69" s="20">
        <v>570</v>
      </c>
      <c r="F69" s="20">
        <v>465</v>
      </c>
      <c r="G69" s="20">
        <v>583</v>
      </c>
      <c r="H69" s="20">
        <v>357</v>
      </c>
      <c r="I69" s="79">
        <v>2209</v>
      </c>
    </row>
    <row r="70" spans="3:10" x14ac:dyDescent="0.3">
      <c r="C70" s="33" t="s">
        <v>10</v>
      </c>
      <c r="D70" s="20">
        <v>216</v>
      </c>
      <c r="E70" s="20">
        <v>410</v>
      </c>
      <c r="F70" s="20">
        <v>626</v>
      </c>
      <c r="G70" s="20">
        <v>692</v>
      </c>
      <c r="H70" s="20">
        <v>416</v>
      </c>
      <c r="I70" s="79">
        <v>2360</v>
      </c>
    </row>
    <row r="71" spans="3:10" x14ac:dyDescent="0.3">
      <c r="C71" s="33" t="s">
        <v>14</v>
      </c>
      <c r="D71" s="20">
        <v>421</v>
      </c>
      <c r="E71" s="20">
        <v>692</v>
      </c>
      <c r="F71" s="20">
        <v>284</v>
      </c>
      <c r="G71" s="20">
        <v>260</v>
      </c>
      <c r="H71" s="20">
        <v>686</v>
      </c>
      <c r="I71" s="79">
        <v>2343</v>
      </c>
    </row>
    <row r="72" spans="3:10" x14ac:dyDescent="0.3">
      <c r="C72" s="33" t="s">
        <v>201</v>
      </c>
      <c r="D72" s="20">
        <v>354</v>
      </c>
      <c r="E72" s="20">
        <v>300</v>
      </c>
      <c r="F72" s="20">
        <v>277</v>
      </c>
      <c r="G72" s="20">
        <v>493</v>
      </c>
      <c r="H72" s="20">
        <v>672</v>
      </c>
      <c r="I72" s="79">
        <v>2096</v>
      </c>
    </row>
    <row r="73" spans="3:10" x14ac:dyDescent="0.3">
      <c r="C73" s="33" t="s">
        <v>190</v>
      </c>
      <c r="D73" s="20">
        <v>1225</v>
      </c>
      <c r="E73" s="20">
        <v>1972</v>
      </c>
      <c r="F73" s="20">
        <v>1652</v>
      </c>
      <c r="G73" s="20">
        <v>2028</v>
      </c>
      <c r="H73" s="20">
        <v>2131</v>
      </c>
      <c r="I73" s="20">
        <v>9008</v>
      </c>
    </row>
  </sheetData>
  <mergeCells count="5">
    <mergeCell ref="B8:H8"/>
    <mergeCell ref="B12:H12"/>
    <mergeCell ref="H6:H7"/>
    <mergeCell ref="A1:C1"/>
    <mergeCell ref="C6:G6"/>
  </mergeCells>
  <phoneticPr fontId="28" type="noConversion"/>
  <pageMargins left="0.7" right="0.7" top="0.75" bottom="0.75" header="0.3" footer="0.3"/>
  <pageSetup orientation="portrait" horizontalDpi="4294967294" verticalDpi="0"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42CAC-6C62-40EA-BC86-0DBBAEF47616}">
  <dimension ref="A1:P28"/>
  <sheetViews>
    <sheetView zoomScale="120" zoomScaleNormal="120" workbookViewId="0">
      <selection sqref="A1:D1"/>
    </sheetView>
  </sheetViews>
  <sheetFormatPr defaultRowHeight="14.4" x14ac:dyDescent="0.3"/>
  <cols>
    <col min="10" max="10" width="13" customWidth="1"/>
    <col min="11" max="11" width="11.6640625" customWidth="1"/>
    <col min="12" max="12" width="10.109375" customWidth="1"/>
    <col min="14" max="14" width="12.5546875" customWidth="1"/>
  </cols>
  <sheetData>
    <row r="1" spans="1:16" ht="21" x14ac:dyDescent="0.4">
      <c r="A1" s="95" t="s">
        <v>21</v>
      </c>
      <c r="B1" s="95"/>
      <c r="C1" s="95"/>
      <c r="D1" s="95"/>
    </row>
    <row r="3" spans="1:16" ht="15" thickBot="1" x14ac:dyDescent="0.35">
      <c r="A3" t="s">
        <v>22</v>
      </c>
      <c r="I3" s="29" t="s">
        <v>4</v>
      </c>
      <c r="J3" s="29" t="s">
        <v>5</v>
      </c>
      <c r="K3" s="29" t="s">
        <v>0</v>
      </c>
      <c r="L3" s="29" t="s">
        <v>6</v>
      </c>
      <c r="N3" s="80" t="s">
        <v>5</v>
      </c>
      <c r="O3" s="80" t="s">
        <v>151</v>
      </c>
      <c r="P3" s="80" t="s">
        <v>139</v>
      </c>
    </row>
    <row r="4" spans="1:16" ht="15" thickTop="1" x14ac:dyDescent="0.3">
      <c r="A4" t="s">
        <v>23</v>
      </c>
      <c r="I4" s="22">
        <v>43110</v>
      </c>
      <c r="J4" s="31" t="s">
        <v>9</v>
      </c>
      <c r="K4" s="31" t="s">
        <v>10</v>
      </c>
      <c r="L4" s="32">
        <v>1755.11</v>
      </c>
      <c r="N4" s="81" t="s">
        <v>8</v>
      </c>
      <c r="O4" s="81" t="s">
        <v>16</v>
      </c>
      <c r="P4" s="20">
        <v>3467</v>
      </c>
    </row>
    <row r="5" spans="1:16" x14ac:dyDescent="0.3">
      <c r="A5" t="s">
        <v>24</v>
      </c>
      <c r="I5" s="22">
        <v>43113</v>
      </c>
      <c r="J5" s="31" t="s">
        <v>8</v>
      </c>
      <c r="K5" s="31" t="s">
        <v>13</v>
      </c>
      <c r="L5" s="32">
        <v>1673.64</v>
      </c>
      <c r="N5" s="82" t="s">
        <v>9</v>
      </c>
      <c r="O5" s="82" t="s">
        <v>16</v>
      </c>
      <c r="P5" s="20">
        <v>5215</v>
      </c>
    </row>
    <row r="6" spans="1:16" x14ac:dyDescent="0.3">
      <c r="I6" s="22">
        <v>43116</v>
      </c>
      <c r="J6" s="31" t="s">
        <v>9</v>
      </c>
      <c r="K6" s="31" t="s">
        <v>10</v>
      </c>
      <c r="L6" s="32">
        <v>247.57</v>
      </c>
      <c r="N6" s="81" t="s">
        <v>7</v>
      </c>
      <c r="O6" s="81" t="s">
        <v>17</v>
      </c>
      <c r="P6" s="20">
        <v>2567</v>
      </c>
    </row>
    <row r="7" spans="1:16" x14ac:dyDescent="0.3">
      <c r="A7" t="s">
        <v>42</v>
      </c>
      <c r="I7" s="22">
        <v>43119</v>
      </c>
      <c r="J7" s="31" t="s">
        <v>8</v>
      </c>
      <c r="K7" s="31" t="s">
        <v>14</v>
      </c>
      <c r="L7" s="32">
        <v>720.61</v>
      </c>
      <c r="N7" s="83" t="s">
        <v>219</v>
      </c>
      <c r="O7" s="83" t="s">
        <v>17</v>
      </c>
      <c r="P7" s="20">
        <v>3636</v>
      </c>
    </row>
    <row r="8" spans="1:16" x14ac:dyDescent="0.3">
      <c r="A8" s="19" t="s">
        <v>25</v>
      </c>
      <c r="I8" s="22">
        <v>43119</v>
      </c>
      <c r="J8" s="31" t="s">
        <v>8</v>
      </c>
      <c r="K8" s="31" t="s">
        <v>10</v>
      </c>
      <c r="L8" s="32">
        <v>636.16999999999996</v>
      </c>
    </row>
    <row r="9" spans="1:16" s="25" customFormat="1" x14ac:dyDescent="0.3">
      <c r="A9" s="19" t="s">
        <v>43</v>
      </c>
      <c r="I9" s="22">
        <v>43121</v>
      </c>
      <c r="J9" s="31" t="s">
        <v>7</v>
      </c>
      <c r="K9" s="31" t="s">
        <v>13</v>
      </c>
      <c r="L9" s="32">
        <v>1790.03</v>
      </c>
    </row>
    <row r="10" spans="1:16" x14ac:dyDescent="0.3">
      <c r="A10" s="19" t="s">
        <v>26</v>
      </c>
      <c r="I10" s="22">
        <v>43122</v>
      </c>
      <c r="J10" s="31" t="s">
        <v>8</v>
      </c>
      <c r="K10" s="31" t="s">
        <v>13</v>
      </c>
      <c r="L10" s="32">
        <v>192.8</v>
      </c>
    </row>
    <row r="11" spans="1:16" x14ac:dyDescent="0.3">
      <c r="A11" s="19" t="s">
        <v>28</v>
      </c>
      <c r="I11" s="22">
        <v>43123</v>
      </c>
      <c r="J11" s="31" t="s">
        <v>9</v>
      </c>
      <c r="K11" s="31" t="s">
        <v>10</v>
      </c>
      <c r="L11" s="32">
        <v>1450.51</v>
      </c>
    </row>
    <row r="12" spans="1:16" x14ac:dyDescent="0.3">
      <c r="A12" s="19" t="s">
        <v>143</v>
      </c>
      <c r="I12" s="22">
        <v>43126</v>
      </c>
      <c r="J12" s="31" t="s">
        <v>9</v>
      </c>
      <c r="K12" s="31" t="s">
        <v>13</v>
      </c>
      <c r="L12" s="32">
        <v>477.85</v>
      </c>
    </row>
    <row r="13" spans="1:16" x14ac:dyDescent="0.3">
      <c r="A13" s="19" t="s">
        <v>27</v>
      </c>
      <c r="I13" s="22">
        <v>43129</v>
      </c>
      <c r="J13" s="31" t="s">
        <v>9</v>
      </c>
      <c r="K13" s="31" t="s">
        <v>13</v>
      </c>
      <c r="L13" s="32">
        <v>1304.3699999999999</v>
      </c>
    </row>
    <row r="14" spans="1:16" x14ac:dyDescent="0.3">
      <c r="A14" s="19" t="s">
        <v>44</v>
      </c>
      <c r="I14" s="22">
        <v>43130</v>
      </c>
      <c r="J14" s="31" t="s">
        <v>7</v>
      </c>
      <c r="K14" s="31" t="s">
        <v>13</v>
      </c>
      <c r="L14" s="32">
        <v>545.95000000000005</v>
      </c>
    </row>
    <row r="15" spans="1:16" x14ac:dyDescent="0.3">
      <c r="A15" s="19" t="s">
        <v>45</v>
      </c>
      <c r="I15" s="22">
        <v>43133</v>
      </c>
      <c r="J15" s="31" t="s">
        <v>9</v>
      </c>
      <c r="K15" s="31" t="s">
        <v>13</v>
      </c>
      <c r="L15" s="32">
        <v>815.92</v>
      </c>
    </row>
    <row r="16" spans="1:16" x14ac:dyDescent="0.3">
      <c r="A16" s="19" t="s">
        <v>144</v>
      </c>
      <c r="I16" s="22">
        <v>43137</v>
      </c>
      <c r="J16" s="31" t="s">
        <v>9</v>
      </c>
      <c r="K16" s="31" t="s">
        <v>10</v>
      </c>
      <c r="L16" s="32">
        <v>838.87</v>
      </c>
    </row>
    <row r="17" spans="1:12" x14ac:dyDescent="0.3">
      <c r="A17" s="19" t="s">
        <v>217</v>
      </c>
      <c r="I17" s="22">
        <v>43139</v>
      </c>
      <c r="J17" s="31" t="s">
        <v>8</v>
      </c>
      <c r="K17" s="31" t="s">
        <v>13</v>
      </c>
      <c r="L17" s="32">
        <v>1381.67</v>
      </c>
    </row>
    <row r="18" spans="1:12" x14ac:dyDescent="0.3">
      <c r="A18" s="19" t="s">
        <v>218</v>
      </c>
      <c r="I18" s="22">
        <v>43148</v>
      </c>
      <c r="J18" s="31" t="s">
        <v>9</v>
      </c>
      <c r="K18" s="31" t="s">
        <v>10</v>
      </c>
      <c r="L18" s="32">
        <v>947.31</v>
      </c>
    </row>
    <row r="19" spans="1:12" x14ac:dyDescent="0.3">
      <c r="I19" s="22">
        <v>43149</v>
      </c>
      <c r="J19" s="31" t="s">
        <v>9</v>
      </c>
      <c r="K19" s="31" t="s">
        <v>13</v>
      </c>
      <c r="L19" s="32">
        <v>310.37</v>
      </c>
    </row>
    <row r="20" spans="1:12" x14ac:dyDescent="0.3">
      <c r="I20" s="22">
        <v>43151</v>
      </c>
      <c r="J20" s="31" t="s">
        <v>8</v>
      </c>
      <c r="K20" s="31" t="s">
        <v>10</v>
      </c>
      <c r="L20" s="32">
        <v>534.79</v>
      </c>
    </row>
    <row r="21" spans="1:12" x14ac:dyDescent="0.3">
      <c r="I21" s="22">
        <v>43152</v>
      </c>
      <c r="J21" s="31" t="s">
        <v>8</v>
      </c>
      <c r="K21" s="31" t="s">
        <v>13</v>
      </c>
      <c r="L21" s="32">
        <v>980.6</v>
      </c>
    </row>
    <row r="22" spans="1:12" x14ac:dyDescent="0.3">
      <c r="I22" s="22">
        <v>43154</v>
      </c>
      <c r="J22" s="31" t="s">
        <v>7</v>
      </c>
      <c r="K22" s="31" t="s">
        <v>13</v>
      </c>
      <c r="L22" s="32">
        <v>301.23</v>
      </c>
    </row>
    <row r="23" spans="1:12" x14ac:dyDescent="0.3">
      <c r="I23" s="22">
        <v>43164</v>
      </c>
      <c r="J23" s="31" t="s">
        <v>9</v>
      </c>
      <c r="K23" s="31" t="s">
        <v>10</v>
      </c>
      <c r="L23" s="32">
        <v>924.31</v>
      </c>
    </row>
    <row r="24" spans="1:12" x14ac:dyDescent="0.3">
      <c r="I24" s="22">
        <v>43164</v>
      </c>
      <c r="J24" s="31" t="s">
        <v>9</v>
      </c>
      <c r="K24" s="31" t="s">
        <v>14</v>
      </c>
      <c r="L24" s="32">
        <v>866.6</v>
      </c>
    </row>
    <row r="25" spans="1:12" x14ac:dyDescent="0.3">
      <c r="I25" s="22">
        <v>43172</v>
      </c>
      <c r="J25" s="31" t="s">
        <v>8</v>
      </c>
      <c r="K25" s="31" t="s">
        <v>13</v>
      </c>
      <c r="L25" s="32">
        <v>475.38</v>
      </c>
    </row>
    <row r="26" spans="1:12" x14ac:dyDescent="0.3">
      <c r="I26" s="22">
        <v>43179</v>
      </c>
      <c r="J26" s="31" t="s">
        <v>9</v>
      </c>
      <c r="K26" s="31" t="s">
        <v>13</v>
      </c>
      <c r="L26" s="32">
        <v>1468.47</v>
      </c>
    </row>
    <row r="27" spans="1:12" x14ac:dyDescent="0.3">
      <c r="I27" s="22">
        <v>43188</v>
      </c>
      <c r="J27" s="31" t="s">
        <v>9</v>
      </c>
      <c r="K27" s="31" t="s">
        <v>10</v>
      </c>
      <c r="L27" s="32">
        <v>515.98</v>
      </c>
    </row>
    <row r="28" spans="1:12" x14ac:dyDescent="0.3">
      <c r="I28" s="22">
        <v>43190</v>
      </c>
      <c r="J28" s="31" t="s">
        <v>8</v>
      </c>
      <c r="K28" s="31" t="s">
        <v>10</v>
      </c>
      <c r="L28" s="32">
        <v>799.41</v>
      </c>
    </row>
  </sheetData>
  <mergeCells count="1">
    <mergeCell ref="A1:D1"/>
  </mergeCells>
  <pageMargins left="0.7" right="0.7" top="0.75" bottom="0.75" header="0.3" footer="0.3"/>
  <pageSetup scale="130" orientation="portrait" horizontalDpi="4294967294" verticalDpi="0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E7B55-E5BC-4393-B801-86111C383C1E}">
  <dimension ref="A1:P26"/>
  <sheetViews>
    <sheetView zoomScale="120" zoomScaleNormal="120" workbookViewId="0">
      <selection sqref="A1:F1"/>
    </sheetView>
  </sheetViews>
  <sheetFormatPr defaultRowHeight="14.4" x14ac:dyDescent="0.3"/>
  <cols>
    <col min="9" max="9" width="9.44140625" customWidth="1"/>
    <col min="10" max="10" width="9.5546875" customWidth="1"/>
  </cols>
  <sheetData>
    <row r="1" spans="1:16" ht="21" x14ac:dyDescent="0.4">
      <c r="A1" s="87" t="s">
        <v>46</v>
      </c>
      <c r="B1" s="87"/>
      <c r="C1" s="87"/>
      <c r="D1" s="87"/>
      <c r="E1" s="87"/>
      <c r="F1" s="87"/>
    </row>
    <row r="2" spans="1:16" x14ac:dyDescent="0.3">
      <c r="A2" s="9" t="s">
        <v>47</v>
      </c>
      <c r="I2" s="28"/>
      <c r="J2" s="28"/>
      <c r="K2" s="28"/>
      <c r="L2" s="28"/>
      <c r="M2" s="28"/>
      <c r="N2" s="28"/>
      <c r="O2" s="28"/>
      <c r="P2" s="28"/>
    </row>
    <row r="4" spans="1:16" ht="15.6" x14ac:dyDescent="0.3">
      <c r="A4" s="27" t="s">
        <v>29</v>
      </c>
      <c r="I4" t="s">
        <v>0</v>
      </c>
      <c r="J4" t="s">
        <v>36</v>
      </c>
      <c r="L4" s="28" t="s">
        <v>0</v>
      </c>
      <c r="M4" s="28" t="s">
        <v>36</v>
      </c>
      <c r="O4" s="28" t="s">
        <v>0</v>
      </c>
      <c r="P4" s="28" t="s">
        <v>36</v>
      </c>
    </row>
    <row r="5" spans="1:16" x14ac:dyDescent="0.3">
      <c r="A5" s="18" t="s">
        <v>30</v>
      </c>
      <c r="I5" t="s">
        <v>12</v>
      </c>
      <c r="J5">
        <v>12</v>
      </c>
      <c r="L5" s="28" t="s">
        <v>12</v>
      </c>
      <c r="M5" s="28">
        <v>12</v>
      </c>
      <c r="O5" s="28" t="s">
        <v>12</v>
      </c>
      <c r="P5" s="28">
        <v>12</v>
      </c>
    </row>
    <row r="6" spans="1:16" x14ac:dyDescent="0.3">
      <c r="A6" s="18" t="s">
        <v>113</v>
      </c>
      <c r="I6" t="s">
        <v>11</v>
      </c>
      <c r="J6">
        <v>23</v>
      </c>
      <c r="L6" s="28" t="s">
        <v>11</v>
      </c>
      <c r="M6" s="28">
        <v>23</v>
      </c>
      <c r="O6" s="28" t="s">
        <v>11</v>
      </c>
      <c r="P6" s="28">
        <v>23</v>
      </c>
    </row>
    <row r="7" spans="1:16" x14ac:dyDescent="0.3">
      <c r="A7" s="18"/>
      <c r="I7" t="s">
        <v>35</v>
      </c>
      <c r="J7">
        <v>34</v>
      </c>
      <c r="L7" s="28" t="s">
        <v>35</v>
      </c>
      <c r="M7" s="28">
        <v>34</v>
      </c>
      <c r="O7" s="28" t="s">
        <v>35</v>
      </c>
      <c r="P7" s="28">
        <v>34</v>
      </c>
    </row>
    <row r="8" spans="1:16" ht="15.6" x14ac:dyDescent="0.3">
      <c r="A8" s="27" t="s">
        <v>32</v>
      </c>
    </row>
    <row r="9" spans="1:16" x14ac:dyDescent="0.3">
      <c r="A9" s="18" t="s">
        <v>31</v>
      </c>
    </row>
    <row r="10" spans="1:16" x14ac:dyDescent="0.3">
      <c r="A10" s="18" t="s">
        <v>114</v>
      </c>
      <c r="I10" s="21" t="s">
        <v>4</v>
      </c>
      <c r="J10" s="18" t="s">
        <v>13</v>
      </c>
      <c r="K10" s="18" t="s">
        <v>10</v>
      </c>
      <c r="L10" s="18" t="s">
        <v>14</v>
      </c>
      <c r="M10" s="18" t="s">
        <v>201</v>
      </c>
      <c r="N10" s="18" t="s">
        <v>215</v>
      </c>
      <c r="O10" s="18" t="s">
        <v>216</v>
      </c>
      <c r="P10" s="18" t="s">
        <v>149</v>
      </c>
    </row>
    <row r="11" spans="1:16" x14ac:dyDescent="0.3">
      <c r="A11" s="18"/>
      <c r="I11" s="22">
        <v>43470</v>
      </c>
      <c r="J11" s="23">
        <v>716.63</v>
      </c>
      <c r="K11" s="23">
        <v>26.02</v>
      </c>
      <c r="L11" s="23">
        <v>63.9</v>
      </c>
      <c r="M11" s="23">
        <v>966.74</v>
      </c>
      <c r="N11" s="24">
        <f>SUM(TableFormat4[[#This Row],[Apples]:[Dates]])</f>
        <v>1773.29</v>
      </c>
      <c r="O11" s="23">
        <v>76.989999999999995</v>
      </c>
      <c r="P11" s="23">
        <v>521.19000000000005</v>
      </c>
    </row>
    <row r="12" spans="1:16" ht="15.6" x14ac:dyDescent="0.3">
      <c r="A12" s="27" t="s">
        <v>33</v>
      </c>
      <c r="I12" s="22">
        <v>43471</v>
      </c>
      <c r="J12" s="23">
        <v>163.49</v>
      </c>
      <c r="K12" s="23">
        <v>310.08</v>
      </c>
      <c r="L12" s="23">
        <v>52.35</v>
      </c>
      <c r="M12" s="23">
        <v>847.17</v>
      </c>
      <c r="N12" s="24">
        <f>SUM(TableFormat4[[#This Row],[Apples]:[Dates]])</f>
        <v>1373.09</v>
      </c>
      <c r="O12" s="23">
        <v>189.98</v>
      </c>
      <c r="P12" s="23">
        <v>424.16</v>
      </c>
    </row>
    <row r="13" spans="1:16" x14ac:dyDescent="0.3">
      <c r="A13" s="18" t="s">
        <v>34</v>
      </c>
      <c r="I13" s="22">
        <v>43472</v>
      </c>
      <c r="J13" s="23">
        <v>769.63</v>
      </c>
      <c r="K13" s="23">
        <v>767.59</v>
      </c>
      <c r="L13" s="23">
        <v>724.33</v>
      </c>
      <c r="M13" s="23">
        <v>570.96</v>
      </c>
      <c r="N13" s="24">
        <f>SUM(TableFormat4[[#This Row],[Apples]:[Dates]])</f>
        <v>2832.51</v>
      </c>
      <c r="O13" s="23">
        <v>760.53</v>
      </c>
      <c r="P13" s="23">
        <v>938.07</v>
      </c>
    </row>
    <row r="14" spans="1:16" x14ac:dyDescent="0.3">
      <c r="A14" s="18" t="s">
        <v>115</v>
      </c>
      <c r="I14" s="22">
        <v>43473</v>
      </c>
      <c r="J14" s="23">
        <v>847.17</v>
      </c>
      <c r="K14" s="23">
        <v>973.11</v>
      </c>
      <c r="L14" s="23">
        <v>961.85</v>
      </c>
      <c r="M14" s="23">
        <v>325.66000000000003</v>
      </c>
      <c r="N14" s="24">
        <f>SUM(TableFormat4[[#This Row],[Apples]:[Dates]])</f>
        <v>3107.79</v>
      </c>
      <c r="O14" s="23">
        <v>731.58</v>
      </c>
      <c r="P14" s="23">
        <v>345.29</v>
      </c>
    </row>
    <row r="15" spans="1:16" x14ac:dyDescent="0.3">
      <c r="A15" s="18"/>
      <c r="I15" s="22">
        <v>43474</v>
      </c>
      <c r="J15" s="23">
        <v>855.38</v>
      </c>
      <c r="K15" s="23">
        <v>589.22</v>
      </c>
      <c r="L15" s="23">
        <v>515.41</v>
      </c>
      <c r="M15" s="23">
        <v>930.55</v>
      </c>
      <c r="N15" s="24">
        <f>SUM(TableFormat4[[#This Row],[Apples]:[Dates]])</f>
        <v>2890.5599999999995</v>
      </c>
      <c r="O15" s="23">
        <v>168.58</v>
      </c>
      <c r="P15" s="23">
        <v>492</v>
      </c>
    </row>
    <row r="16" spans="1:16" ht="15.6" x14ac:dyDescent="0.3">
      <c r="A16" s="27" t="s">
        <v>37</v>
      </c>
      <c r="I16" s="22">
        <v>43475</v>
      </c>
      <c r="J16" s="23">
        <v>76.099999999999994</v>
      </c>
      <c r="K16" s="23">
        <v>640.63</v>
      </c>
      <c r="L16" s="23">
        <v>678.36</v>
      </c>
      <c r="M16" s="23">
        <v>313.18</v>
      </c>
      <c r="N16" s="24">
        <f>SUM(TableFormat4[[#This Row],[Apples]:[Dates]])</f>
        <v>1708.2700000000002</v>
      </c>
      <c r="O16" s="23">
        <v>479.33</v>
      </c>
      <c r="P16" s="23">
        <v>454.59</v>
      </c>
    </row>
    <row r="17" spans="1:16" x14ac:dyDescent="0.3">
      <c r="A17" s="18" t="s">
        <v>38</v>
      </c>
      <c r="I17" s="22">
        <v>43476</v>
      </c>
      <c r="J17" s="23">
        <v>587.51</v>
      </c>
      <c r="K17" s="23">
        <v>509.99</v>
      </c>
      <c r="L17" s="23">
        <v>538.59</v>
      </c>
      <c r="M17" s="23">
        <v>501.98</v>
      </c>
      <c r="N17" s="24">
        <f>SUM(TableFormat4[[#This Row],[Apples]:[Dates]])</f>
        <v>2138.0700000000002</v>
      </c>
      <c r="O17" s="23">
        <v>511.61</v>
      </c>
      <c r="P17" s="23">
        <v>767.39</v>
      </c>
    </row>
    <row r="18" spans="1:16" s="26" customFormat="1" x14ac:dyDescent="0.3">
      <c r="A18" s="18" t="s">
        <v>39</v>
      </c>
      <c r="I18" s="22">
        <v>43477</v>
      </c>
      <c r="J18" s="23">
        <v>536.41999999999996</v>
      </c>
      <c r="K18" s="23">
        <v>626.27</v>
      </c>
      <c r="L18" s="23">
        <v>961.73</v>
      </c>
      <c r="M18" s="23">
        <v>716.97</v>
      </c>
      <c r="N18" s="24">
        <f>SUM(TableFormat4[[#This Row],[Apples]:[Dates]])</f>
        <v>2841.3900000000003</v>
      </c>
      <c r="O18" s="23">
        <v>29.98</v>
      </c>
      <c r="P18" s="23">
        <v>547.88</v>
      </c>
    </row>
    <row r="19" spans="1:16" x14ac:dyDescent="0.3">
      <c r="A19" s="18" t="s">
        <v>116</v>
      </c>
      <c r="I19" s="22">
        <v>43478</v>
      </c>
      <c r="J19" s="23">
        <v>294.22000000000003</v>
      </c>
      <c r="K19" s="23">
        <v>739.3</v>
      </c>
      <c r="L19" s="23">
        <v>213.42</v>
      </c>
      <c r="M19" s="23">
        <v>264.36</v>
      </c>
      <c r="N19" s="24">
        <f>SUM(TableFormat4[[#This Row],[Apples]:[Dates]])</f>
        <v>1511.3000000000002</v>
      </c>
      <c r="O19" s="23">
        <v>10.91</v>
      </c>
      <c r="P19" s="23">
        <v>862.59</v>
      </c>
    </row>
    <row r="20" spans="1:16" x14ac:dyDescent="0.3">
      <c r="A20" s="18" t="s">
        <v>117</v>
      </c>
      <c r="I20" s="22">
        <v>43479</v>
      </c>
      <c r="J20" s="23">
        <v>343.82</v>
      </c>
      <c r="K20" s="23">
        <v>221.08</v>
      </c>
      <c r="L20" s="23">
        <v>806.31</v>
      </c>
      <c r="M20" s="23">
        <v>674.31</v>
      </c>
      <c r="N20" s="24">
        <f>SUM(TableFormat4[[#This Row],[Apples]:[Dates]])</f>
        <v>2045.52</v>
      </c>
      <c r="O20" s="23">
        <v>548.84</v>
      </c>
      <c r="P20" s="23">
        <v>103.13</v>
      </c>
    </row>
    <row r="21" spans="1:16" x14ac:dyDescent="0.3">
      <c r="A21" s="18" t="s">
        <v>40</v>
      </c>
      <c r="I21" s="22">
        <v>43480</v>
      </c>
      <c r="J21" s="23">
        <v>573.95000000000005</v>
      </c>
      <c r="K21" s="23">
        <v>864.57</v>
      </c>
      <c r="L21" s="23">
        <v>462.27</v>
      </c>
      <c r="M21" s="23">
        <v>899.28</v>
      </c>
      <c r="N21" s="24">
        <f>SUM(TableFormat4[[#This Row],[Apples]:[Dates]])</f>
        <v>2800.0699999999997</v>
      </c>
      <c r="O21" s="23">
        <v>725.11</v>
      </c>
      <c r="P21" s="23">
        <v>68.64</v>
      </c>
    </row>
    <row r="22" spans="1:16" x14ac:dyDescent="0.3">
      <c r="A22" s="18" t="s">
        <v>41</v>
      </c>
    </row>
    <row r="24" spans="1:16" ht="15.6" x14ac:dyDescent="0.3">
      <c r="A24" s="30" t="s">
        <v>88</v>
      </c>
    </row>
    <row r="25" spans="1:16" x14ac:dyDescent="0.3">
      <c r="A25" s="18" t="s">
        <v>89</v>
      </c>
    </row>
    <row r="26" spans="1:16" x14ac:dyDescent="0.3">
      <c r="A26" s="18" t="s">
        <v>90</v>
      </c>
    </row>
  </sheetData>
  <mergeCells count="1">
    <mergeCell ref="A1:F1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7BB2A-F1F1-4BBA-9901-3C422D9ABD26}">
  <dimension ref="A1:F34"/>
  <sheetViews>
    <sheetView zoomScale="120" zoomScaleNormal="120" workbookViewId="0">
      <selection sqref="A1:C1"/>
    </sheetView>
  </sheetViews>
  <sheetFormatPr defaultRowHeight="14.4" x14ac:dyDescent="0.3"/>
  <cols>
    <col min="2" max="2" width="10.33203125" bestFit="1" customWidth="1"/>
    <col min="3" max="3" width="13.88671875" customWidth="1"/>
    <col min="4" max="4" width="10" customWidth="1"/>
    <col min="5" max="5" width="11" customWidth="1"/>
  </cols>
  <sheetData>
    <row r="1" spans="1:6" ht="21" x14ac:dyDescent="0.4">
      <c r="A1" s="87" t="s">
        <v>19</v>
      </c>
      <c r="B1" s="87"/>
      <c r="C1" s="87"/>
    </row>
    <row r="2" spans="1:6" x14ac:dyDescent="0.3">
      <c r="A2" s="9" t="s">
        <v>52</v>
      </c>
    </row>
    <row r="3" spans="1:6" s="28" customFormat="1" x14ac:dyDescent="0.3"/>
    <row r="4" spans="1:6" s="28" customFormat="1" x14ac:dyDescent="0.3">
      <c r="A4" s="16" t="s">
        <v>50</v>
      </c>
    </row>
    <row r="5" spans="1:6" s="28" customFormat="1" x14ac:dyDescent="0.3">
      <c r="A5" s="28" t="s">
        <v>53</v>
      </c>
    </row>
    <row r="6" spans="1:6" s="28" customFormat="1" x14ac:dyDescent="0.3">
      <c r="A6" s="28" t="s">
        <v>51</v>
      </c>
    </row>
    <row r="7" spans="1:6" s="28" customFormat="1" x14ac:dyDescent="0.3">
      <c r="A7" s="28" t="s">
        <v>49</v>
      </c>
    </row>
    <row r="9" spans="1:6" x14ac:dyDescent="0.3">
      <c r="B9" t="s">
        <v>4</v>
      </c>
      <c r="C9" t="s">
        <v>5</v>
      </c>
      <c r="D9" t="s">
        <v>0</v>
      </c>
      <c r="E9" t="s">
        <v>6</v>
      </c>
      <c r="F9" t="s">
        <v>48</v>
      </c>
    </row>
    <row r="10" spans="1:6" x14ac:dyDescent="0.3">
      <c r="B10" s="51">
        <v>43110</v>
      </c>
      <c r="C10" t="s">
        <v>9</v>
      </c>
      <c r="D10" t="s">
        <v>10</v>
      </c>
      <c r="E10" s="24">
        <v>1755.11</v>
      </c>
      <c r="F10" s="24">
        <f>TableCalc[[#This Row],[Revenue]]*10%</f>
        <v>175.511</v>
      </c>
    </row>
    <row r="11" spans="1:6" x14ac:dyDescent="0.3">
      <c r="B11" s="51">
        <v>43113</v>
      </c>
      <c r="C11" t="s">
        <v>8</v>
      </c>
      <c r="D11" t="s">
        <v>13</v>
      </c>
      <c r="E11" s="24">
        <v>1673.64</v>
      </c>
      <c r="F11" s="24">
        <f>TableCalc[[#This Row],[Revenue]]*10%</f>
        <v>167.36400000000003</v>
      </c>
    </row>
    <row r="12" spans="1:6" x14ac:dyDescent="0.3">
      <c r="B12" s="51">
        <v>43116</v>
      </c>
      <c r="C12" t="s">
        <v>9</v>
      </c>
      <c r="D12" t="s">
        <v>10</v>
      </c>
      <c r="E12" s="24">
        <v>247.57</v>
      </c>
      <c r="F12" s="24">
        <f>TableCalc[[#This Row],[Revenue]]*10%</f>
        <v>24.757000000000001</v>
      </c>
    </row>
    <row r="13" spans="1:6" x14ac:dyDescent="0.3">
      <c r="B13" s="51">
        <v>43119</v>
      </c>
      <c r="C13" t="s">
        <v>8</v>
      </c>
      <c r="D13" t="s">
        <v>14</v>
      </c>
      <c r="E13" s="24">
        <v>720.61</v>
      </c>
      <c r="F13" s="24">
        <f>TableCalc[[#This Row],[Revenue]]*10%</f>
        <v>72.061000000000007</v>
      </c>
    </row>
    <row r="14" spans="1:6" x14ac:dyDescent="0.3">
      <c r="B14" s="51">
        <v>43119</v>
      </c>
      <c r="C14" t="s">
        <v>8</v>
      </c>
      <c r="D14" t="s">
        <v>10</v>
      </c>
      <c r="E14" s="24">
        <v>636.16999999999996</v>
      </c>
      <c r="F14" s="24">
        <f>TableCalc[[#This Row],[Revenue]]*10%</f>
        <v>63.616999999999997</v>
      </c>
    </row>
    <row r="15" spans="1:6" x14ac:dyDescent="0.3">
      <c r="B15" s="51">
        <v>43121</v>
      </c>
      <c r="C15" t="s">
        <v>7</v>
      </c>
      <c r="D15" t="s">
        <v>13</v>
      </c>
      <c r="E15" s="24">
        <v>1790.03</v>
      </c>
      <c r="F15" s="24">
        <f>TableCalc[[#This Row],[Revenue]]*10%</f>
        <v>179.00300000000001</v>
      </c>
    </row>
    <row r="16" spans="1:6" x14ac:dyDescent="0.3">
      <c r="B16" s="51">
        <v>43122</v>
      </c>
      <c r="C16" t="s">
        <v>8</v>
      </c>
      <c r="D16" t="s">
        <v>13</v>
      </c>
      <c r="E16" s="24">
        <v>192.8</v>
      </c>
      <c r="F16" s="24">
        <f>TableCalc[[#This Row],[Revenue]]*10%</f>
        <v>19.28</v>
      </c>
    </row>
    <row r="17" spans="2:6" x14ac:dyDescent="0.3">
      <c r="B17" s="51">
        <v>43123</v>
      </c>
      <c r="C17" t="s">
        <v>9</v>
      </c>
      <c r="D17" t="s">
        <v>10</v>
      </c>
      <c r="E17" s="24">
        <v>1450.51</v>
      </c>
      <c r="F17" s="24">
        <f>TableCalc[[#This Row],[Revenue]]*10%</f>
        <v>145.05100000000002</v>
      </c>
    </row>
    <row r="18" spans="2:6" x14ac:dyDescent="0.3">
      <c r="B18" s="51">
        <v>43126</v>
      </c>
      <c r="C18" t="s">
        <v>9</v>
      </c>
      <c r="D18" t="s">
        <v>13</v>
      </c>
      <c r="E18" s="24">
        <v>477.85</v>
      </c>
      <c r="F18" s="24">
        <f>TableCalc[[#This Row],[Revenue]]*10%</f>
        <v>47.785000000000004</v>
      </c>
    </row>
    <row r="19" spans="2:6" x14ac:dyDescent="0.3">
      <c r="B19" s="51">
        <v>43129</v>
      </c>
      <c r="C19" t="s">
        <v>9</v>
      </c>
      <c r="D19" t="s">
        <v>13</v>
      </c>
      <c r="E19" s="24">
        <v>1304.3699999999999</v>
      </c>
      <c r="F19" s="24">
        <f>TableCalc[[#This Row],[Revenue]]*10%</f>
        <v>130.43699999999998</v>
      </c>
    </row>
    <row r="20" spans="2:6" x14ac:dyDescent="0.3">
      <c r="B20" s="51">
        <v>43130</v>
      </c>
      <c r="C20" t="s">
        <v>7</v>
      </c>
      <c r="D20" t="s">
        <v>13</v>
      </c>
      <c r="E20" s="24">
        <v>545.95000000000005</v>
      </c>
      <c r="F20" s="24">
        <f>TableCalc[[#This Row],[Revenue]]*10%</f>
        <v>54.595000000000006</v>
      </c>
    </row>
    <row r="21" spans="2:6" x14ac:dyDescent="0.3">
      <c r="B21" s="51">
        <v>43133</v>
      </c>
      <c r="C21" t="s">
        <v>9</v>
      </c>
      <c r="D21" t="s">
        <v>13</v>
      </c>
      <c r="E21" s="24">
        <v>815.92</v>
      </c>
      <c r="F21" s="24">
        <f>TableCalc[[#This Row],[Revenue]]*10%</f>
        <v>81.591999999999999</v>
      </c>
    </row>
    <row r="22" spans="2:6" x14ac:dyDescent="0.3">
      <c r="B22" s="51">
        <v>43137</v>
      </c>
      <c r="C22" t="s">
        <v>9</v>
      </c>
      <c r="D22" t="s">
        <v>10</v>
      </c>
      <c r="E22" s="24">
        <v>838.87</v>
      </c>
      <c r="F22" s="24">
        <f>TableCalc[[#This Row],[Revenue]]*10%</f>
        <v>83.887</v>
      </c>
    </row>
    <row r="23" spans="2:6" x14ac:dyDescent="0.3">
      <c r="B23" s="51">
        <v>43139</v>
      </c>
      <c r="C23" t="s">
        <v>8</v>
      </c>
      <c r="D23" t="s">
        <v>13</v>
      </c>
      <c r="E23" s="24">
        <v>1381.67</v>
      </c>
      <c r="F23" s="24">
        <f>TableCalc[[#This Row],[Revenue]]*10%</f>
        <v>138.167</v>
      </c>
    </row>
    <row r="24" spans="2:6" x14ac:dyDescent="0.3">
      <c r="B24" s="51">
        <v>43148</v>
      </c>
      <c r="C24" t="s">
        <v>9</v>
      </c>
      <c r="D24" t="s">
        <v>10</v>
      </c>
      <c r="E24" s="24">
        <v>947.31</v>
      </c>
      <c r="F24" s="24">
        <f>TableCalc[[#This Row],[Revenue]]*10%</f>
        <v>94.730999999999995</v>
      </c>
    </row>
    <row r="25" spans="2:6" x14ac:dyDescent="0.3">
      <c r="B25" s="51">
        <v>43149</v>
      </c>
      <c r="C25" t="s">
        <v>9</v>
      </c>
      <c r="D25" t="s">
        <v>13</v>
      </c>
      <c r="E25" s="24">
        <v>310.37</v>
      </c>
      <c r="F25" s="24">
        <f>TableCalc[[#This Row],[Revenue]]*10%</f>
        <v>31.037000000000003</v>
      </c>
    </row>
    <row r="26" spans="2:6" x14ac:dyDescent="0.3">
      <c r="B26" s="51">
        <v>43151</v>
      </c>
      <c r="C26" t="s">
        <v>8</v>
      </c>
      <c r="D26" t="s">
        <v>10</v>
      </c>
      <c r="E26" s="24">
        <v>534.79</v>
      </c>
      <c r="F26" s="24">
        <f>TableCalc[[#This Row],[Revenue]]*10%</f>
        <v>53.478999999999999</v>
      </c>
    </row>
    <row r="27" spans="2:6" x14ac:dyDescent="0.3">
      <c r="B27" s="51">
        <v>43152</v>
      </c>
      <c r="C27" t="s">
        <v>8</v>
      </c>
      <c r="D27" t="s">
        <v>13</v>
      </c>
      <c r="E27" s="24">
        <v>980.6</v>
      </c>
      <c r="F27" s="24">
        <f>TableCalc[[#This Row],[Revenue]]*10%</f>
        <v>98.06</v>
      </c>
    </row>
    <row r="28" spans="2:6" x14ac:dyDescent="0.3">
      <c r="B28" s="51">
        <v>43154</v>
      </c>
      <c r="C28" t="s">
        <v>7</v>
      </c>
      <c r="D28" t="s">
        <v>13</v>
      </c>
      <c r="E28" s="24">
        <v>301.23</v>
      </c>
      <c r="F28" s="24">
        <f>TableCalc[[#This Row],[Revenue]]*10%</f>
        <v>30.123000000000005</v>
      </c>
    </row>
    <row r="29" spans="2:6" x14ac:dyDescent="0.3">
      <c r="B29" s="51">
        <v>43164</v>
      </c>
      <c r="C29" t="s">
        <v>9</v>
      </c>
      <c r="D29" t="s">
        <v>10</v>
      </c>
      <c r="E29" s="24">
        <v>924.31</v>
      </c>
      <c r="F29" s="24">
        <f>TableCalc[[#This Row],[Revenue]]*10%</f>
        <v>92.430999999999997</v>
      </c>
    </row>
    <row r="30" spans="2:6" x14ac:dyDescent="0.3">
      <c r="B30" s="51">
        <v>43164</v>
      </c>
      <c r="C30" t="s">
        <v>9</v>
      </c>
      <c r="D30" t="s">
        <v>14</v>
      </c>
      <c r="E30" s="24">
        <v>866.6</v>
      </c>
      <c r="F30" s="24">
        <f>TableCalc[[#This Row],[Revenue]]*10%</f>
        <v>86.660000000000011</v>
      </c>
    </row>
    <row r="31" spans="2:6" x14ac:dyDescent="0.3">
      <c r="B31" s="51">
        <v>43172</v>
      </c>
      <c r="C31" t="s">
        <v>8</v>
      </c>
      <c r="D31" t="s">
        <v>13</v>
      </c>
      <c r="E31" s="24">
        <v>475.38</v>
      </c>
      <c r="F31" s="24">
        <f>TableCalc[[#This Row],[Revenue]]*10%</f>
        <v>47.538000000000004</v>
      </c>
    </row>
    <row r="32" spans="2:6" x14ac:dyDescent="0.3">
      <c r="B32" s="51">
        <v>43179</v>
      </c>
      <c r="C32" t="s">
        <v>9</v>
      </c>
      <c r="D32" t="s">
        <v>13</v>
      </c>
      <c r="E32" s="24">
        <v>1468.47</v>
      </c>
      <c r="F32" s="24">
        <f>TableCalc[[#This Row],[Revenue]]*10%</f>
        <v>146.84700000000001</v>
      </c>
    </row>
    <row r="33" spans="2:6" x14ac:dyDescent="0.3">
      <c r="B33" s="51">
        <v>43188</v>
      </c>
      <c r="C33" t="s">
        <v>9</v>
      </c>
      <c r="D33" t="s">
        <v>10</v>
      </c>
      <c r="E33" s="24">
        <v>515.98</v>
      </c>
      <c r="F33" s="24">
        <f>TableCalc[[#This Row],[Revenue]]*10%</f>
        <v>51.598000000000006</v>
      </c>
    </row>
    <row r="34" spans="2:6" x14ac:dyDescent="0.3">
      <c r="B34" s="51">
        <v>43190</v>
      </c>
      <c r="C34" t="s">
        <v>8</v>
      </c>
      <c r="D34" t="s">
        <v>10</v>
      </c>
      <c r="E34" s="24">
        <v>799.41</v>
      </c>
      <c r="F34" s="24">
        <f>TableCalc[[#This Row],[Revenue]]*10%</f>
        <v>79.941000000000003</v>
      </c>
    </row>
  </sheetData>
  <mergeCells count="1">
    <mergeCell ref="A1:C1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171D0-201F-4E92-AF2F-CA8E4EB7CFD7}">
  <dimension ref="A1:K25"/>
  <sheetViews>
    <sheetView zoomScale="120" zoomScaleNormal="120" workbookViewId="0">
      <selection sqref="A1:E1"/>
    </sheetView>
  </sheetViews>
  <sheetFormatPr defaultRowHeight="14.4" x14ac:dyDescent="0.3"/>
  <cols>
    <col min="3" max="3" width="9.88671875" customWidth="1"/>
  </cols>
  <sheetData>
    <row r="1" spans="1:11" ht="21" x14ac:dyDescent="0.4">
      <c r="A1" s="93" t="s">
        <v>223</v>
      </c>
      <c r="B1" s="93"/>
      <c r="C1" s="93"/>
      <c r="D1" s="93"/>
      <c r="E1" s="93"/>
    </row>
    <row r="2" spans="1:11" x14ac:dyDescent="0.3">
      <c r="A2" s="9" t="s">
        <v>224</v>
      </c>
      <c r="B2" s="33"/>
      <c r="C2" s="33"/>
    </row>
    <row r="3" spans="1:11" x14ac:dyDescent="0.3">
      <c r="A3" s="33"/>
      <c r="B3" s="33"/>
      <c r="C3" s="33"/>
    </row>
    <row r="4" spans="1:11" x14ac:dyDescent="0.3">
      <c r="A4" s="16" t="s">
        <v>232</v>
      </c>
      <c r="B4" s="33"/>
      <c r="C4" s="33"/>
    </row>
    <row r="5" spans="1:11" x14ac:dyDescent="0.3">
      <c r="A5" s="33" t="s">
        <v>242</v>
      </c>
      <c r="B5" s="33"/>
      <c r="C5" s="33"/>
    </row>
    <row r="6" spans="1:11" x14ac:dyDescent="0.3">
      <c r="A6" s="33" t="s">
        <v>234</v>
      </c>
      <c r="B6" s="33"/>
      <c r="C6" s="33"/>
    </row>
    <row r="7" spans="1:11" x14ac:dyDescent="0.3">
      <c r="A7" s="33" t="s">
        <v>235</v>
      </c>
      <c r="B7" s="33"/>
      <c r="C7" s="33"/>
    </row>
    <row r="8" spans="1:11" s="33" customFormat="1" x14ac:dyDescent="0.3">
      <c r="A8" s="33" t="s">
        <v>236</v>
      </c>
    </row>
    <row r="10" spans="1:11" x14ac:dyDescent="0.3">
      <c r="C10" t="s">
        <v>148</v>
      </c>
      <c r="D10" s="21" t="s">
        <v>140</v>
      </c>
      <c r="E10" s="21" t="s">
        <v>141</v>
      </c>
      <c r="F10" s="21" t="s">
        <v>142</v>
      </c>
      <c r="G10" s="21" t="s">
        <v>225</v>
      </c>
      <c r="I10" s="96" t="s">
        <v>233</v>
      </c>
    </row>
    <row r="11" spans="1:11" x14ac:dyDescent="0.3">
      <c r="C11" t="s">
        <v>226</v>
      </c>
      <c r="D11" s="20">
        <v>10488</v>
      </c>
      <c r="E11" s="20">
        <f ca="1">$D11+RANDBETWEEN(-10%*$D11,10%*$D11)</f>
        <v>10541</v>
      </c>
      <c r="F11" s="20">
        <f t="shared" ref="F11:G11" ca="1" si="0">$D11+RANDBETWEEN(-10%*$D11,10%*$D11)</f>
        <v>10643</v>
      </c>
      <c r="G11" s="20">
        <f t="shared" ca="1" si="0"/>
        <v>11312</v>
      </c>
      <c r="I11" s="100" t="s">
        <v>140</v>
      </c>
    </row>
    <row r="12" spans="1:11" x14ac:dyDescent="0.3">
      <c r="C12" t="s">
        <v>227</v>
      </c>
      <c r="D12" s="20">
        <v>1271</v>
      </c>
      <c r="E12" s="20">
        <f t="shared" ref="E12:G15" ca="1" si="1">$D12+RANDBETWEEN(-10%*$D12,10%*$D12)</f>
        <v>1297</v>
      </c>
      <c r="F12" s="20">
        <f t="shared" ca="1" si="1"/>
        <v>1206</v>
      </c>
      <c r="G12" s="20">
        <f t="shared" ca="1" si="1"/>
        <v>1251</v>
      </c>
      <c r="I12" s="101"/>
      <c r="J12" s="20"/>
      <c r="K12" s="20"/>
    </row>
    <row r="13" spans="1:11" x14ac:dyDescent="0.3">
      <c r="C13" t="s">
        <v>230</v>
      </c>
      <c r="D13" s="20">
        <v>2187</v>
      </c>
      <c r="E13" s="20">
        <f t="shared" ca="1" si="1"/>
        <v>2362</v>
      </c>
      <c r="F13" s="20">
        <f t="shared" ca="1" si="1"/>
        <v>2243</v>
      </c>
      <c r="G13" s="20">
        <f t="shared" ca="1" si="1"/>
        <v>1977</v>
      </c>
      <c r="I13" s="20"/>
      <c r="J13" s="20"/>
      <c r="K13" s="20"/>
    </row>
    <row r="14" spans="1:11" x14ac:dyDescent="0.3">
      <c r="C14" t="s">
        <v>228</v>
      </c>
      <c r="D14" s="20">
        <v>3871</v>
      </c>
      <c r="E14" s="20">
        <f t="shared" ca="1" si="1"/>
        <v>3554</v>
      </c>
      <c r="F14" s="20">
        <f t="shared" ca="1" si="1"/>
        <v>3765</v>
      </c>
      <c r="G14" s="20">
        <f t="shared" ca="1" si="1"/>
        <v>3689</v>
      </c>
      <c r="I14" s="20"/>
      <c r="J14" s="20"/>
      <c r="K14" s="20"/>
    </row>
    <row r="15" spans="1:11" x14ac:dyDescent="0.3">
      <c r="C15" t="s">
        <v>229</v>
      </c>
      <c r="D15" s="20">
        <v>2419</v>
      </c>
      <c r="E15" s="20">
        <f t="shared" ca="1" si="1"/>
        <v>2228</v>
      </c>
      <c r="F15" s="20">
        <f t="shared" ca="1" si="1"/>
        <v>2368</v>
      </c>
      <c r="G15" s="20">
        <f t="shared" ca="1" si="1"/>
        <v>2283</v>
      </c>
      <c r="J15" s="20"/>
      <c r="K15" s="20"/>
    </row>
    <row r="18" spans="1:6" x14ac:dyDescent="0.3">
      <c r="A18" s="16" t="s">
        <v>237</v>
      </c>
    </row>
    <row r="19" spans="1:6" s="33" customFormat="1" x14ac:dyDescent="0.3">
      <c r="A19" s="33" t="s">
        <v>238</v>
      </c>
    </row>
    <row r="20" spans="1:6" s="33" customFormat="1" x14ac:dyDescent="0.3">
      <c r="A20" s="33" t="s">
        <v>239</v>
      </c>
    </row>
    <row r="22" spans="1:6" x14ac:dyDescent="0.3">
      <c r="C22" s="97" t="s">
        <v>231</v>
      </c>
      <c r="D22" s="98"/>
      <c r="E22" s="98"/>
      <c r="F22" s="98"/>
    </row>
    <row r="23" spans="1:6" x14ac:dyDescent="0.3">
      <c r="C23" s="102" t="s">
        <v>140</v>
      </c>
      <c r="D23" s="102" t="s">
        <v>141</v>
      </c>
      <c r="E23" s="102" t="s">
        <v>142</v>
      </c>
      <c r="F23" s="102" t="s">
        <v>225</v>
      </c>
    </row>
    <row r="24" spans="1:6" x14ac:dyDescent="0.3">
      <c r="B24" s="99" t="s">
        <v>240</v>
      </c>
      <c r="C24" s="103">
        <f>SUM(Budget[Jan])</f>
        <v>20236</v>
      </c>
      <c r="D24" s="44"/>
      <c r="E24" s="44"/>
      <c r="F24" s="44"/>
    </row>
    <row r="25" spans="1:6" x14ac:dyDescent="0.3">
      <c r="B25" s="99" t="s">
        <v>241</v>
      </c>
      <c r="C25" s="103">
        <f>SUM(Budget[Jan])</f>
        <v>20236</v>
      </c>
      <c r="D25" s="44"/>
      <c r="E25" s="44"/>
      <c r="F25" s="44"/>
    </row>
  </sheetData>
  <mergeCells count="2">
    <mergeCell ref="A1:E1"/>
    <mergeCell ref="C22:F22"/>
  </mergeCells>
  <pageMargins left="0.7" right="0.7" top="0.75" bottom="0.75" header="0.3" footer="0.3"/>
  <pageSetup orientation="portrait" horizontalDpi="4294967294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EB62-B83A-441E-8DD6-10A8FEB1EB0D}">
  <dimension ref="A1:L28"/>
  <sheetViews>
    <sheetView zoomScale="120" zoomScaleNormal="120" workbookViewId="0">
      <selection sqref="A1:G1"/>
    </sheetView>
  </sheetViews>
  <sheetFormatPr defaultRowHeight="14.4" x14ac:dyDescent="0.3"/>
  <cols>
    <col min="9" max="9" width="7" customWidth="1"/>
    <col min="10" max="10" width="12.44140625" customWidth="1"/>
    <col min="11" max="11" width="9.44140625" customWidth="1"/>
    <col min="12" max="12" width="9.88671875" customWidth="1"/>
  </cols>
  <sheetData>
    <row r="1" spans="1:12" ht="21" x14ac:dyDescent="0.4">
      <c r="A1" s="95" t="s">
        <v>54</v>
      </c>
      <c r="B1" s="95"/>
      <c r="C1" s="95"/>
      <c r="D1" s="95"/>
      <c r="E1" s="95"/>
      <c r="F1" s="95"/>
      <c r="G1" s="95"/>
    </row>
    <row r="3" spans="1:12" x14ac:dyDescent="0.3">
      <c r="A3" t="s">
        <v>72</v>
      </c>
      <c r="I3" s="38" t="s">
        <v>4</v>
      </c>
      <c r="J3" s="38" t="s">
        <v>5</v>
      </c>
      <c r="K3" s="38" t="s">
        <v>0</v>
      </c>
      <c r="L3" s="38" t="s">
        <v>6</v>
      </c>
    </row>
    <row r="4" spans="1:12" x14ac:dyDescent="0.3">
      <c r="A4" t="s">
        <v>55</v>
      </c>
      <c r="I4" s="22">
        <v>43110</v>
      </c>
      <c r="J4" s="31" t="s">
        <v>9</v>
      </c>
      <c r="K4" s="31" t="s">
        <v>10</v>
      </c>
      <c r="L4" s="32">
        <v>1755.11</v>
      </c>
    </row>
    <row r="5" spans="1:12" x14ac:dyDescent="0.3">
      <c r="I5" s="22">
        <v>43113</v>
      </c>
      <c r="J5" s="31" t="s">
        <v>8</v>
      </c>
      <c r="K5" s="31" t="s">
        <v>13</v>
      </c>
      <c r="L5" s="32">
        <v>1673.64</v>
      </c>
    </row>
    <row r="6" spans="1:12" x14ac:dyDescent="0.3">
      <c r="A6" s="37" t="s">
        <v>56</v>
      </c>
      <c r="I6" s="22">
        <v>43116</v>
      </c>
      <c r="J6" s="31" t="s">
        <v>9</v>
      </c>
      <c r="K6" s="31" t="s">
        <v>10</v>
      </c>
      <c r="L6" s="32">
        <v>247.57</v>
      </c>
    </row>
    <row r="7" spans="1:12" x14ac:dyDescent="0.3">
      <c r="A7" t="s">
        <v>57</v>
      </c>
      <c r="I7" s="22">
        <v>43119</v>
      </c>
      <c r="J7" s="31" t="s">
        <v>8</v>
      </c>
      <c r="K7" s="31" t="s">
        <v>14</v>
      </c>
      <c r="L7" s="32">
        <v>720.61</v>
      </c>
    </row>
    <row r="8" spans="1:12" x14ac:dyDescent="0.3">
      <c r="A8" t="s">
        <v>59</v>
      </c>
      <c r="I8" s="22">
        <v>43119</v>
      </c>
      <c r="J8" s="31" t="s">
        <v>8</v>
      </c>
      <c r="K8" s="31" t="s">
        <v>10</v>
      </c>
      <c r="L8" s="32">
        <v>636.16999999999996</v>
      </c>
    </row>
    <row r="9" spans="1:12" x14ac:dyDescent="0.3">
      <c r="A9" t="s">
        <v>58</v>
      </c>
      <c r="I9" s="22">
        <v>43121</v>
      </c>
      <c r="J9" s="31" t="s">
        <v>7</v>
      </c>
      <c r="K9" s="31" t="s">
        <v>13</v>
      </c>
      <c r="L9" s="32">
        <v>1790.03</v>
      </c>
    </row>
    <row r="10" spans="1:12" x14ac:dyDescent="0.3">
      <c r="A10" t="s">
        <v>60</v>
      </c>
      <c r="I10" s="22">
        <v>43122</v>
      </c>
      <c r="J10" s="31" t="s">
        <v>8</v>
      </c>
      <c r="K10" s="31" t="s">
        <v>13</v>
      </c>
      <c r="L10" s="32">
        <v>192.8</v>
      </c>
    </row>
    <row r="11" spans="1:12" x14ac:dyDescent="0.3">
      <c r="I11" s="22">
        <v>43123</v>
      </c>
      <c r="J11" s="31" t="s">
        <v>9</v>
      </c>
      <c r="K11" s="31" t="s">
        <v>10</v>
      </c>
      <c r="L11" s="32">
        <v>1450.51</v>
      </c>
    </row>
    <row r="12" spans="1:12" x14ac:dyDescent="0.3">
      <c r="A12" s="37" t="s">
        <v>62</v>
      </c>
      <c r="I12" s="22">
        <v>43126</v>
      </c>
      <c r="J12" s="31" t="s">
        <v>9</v>
      </c>
      <c r="K12" s="31" t="s">
        <v>13</v>
      </c>
      <c r="L12" s="32">
        <v>477.85</v>
      </c>
    </row>
    <row r="13" spans="1:12" x14ac:dyDescent="0.3">
      <c r="A13" t="s">
        <v>63</v>
      </c>
      <c r="I13" s="22">
        <v>43129</v>
      </c>
      <c r="J13" s="31" t="s">
        <v>9</v>
      </c>
      <c r="K13" s="31" t="s">
        <v>13</v>
      </c>
      <c r="L13" s="32">
        <v>1304.3699999999999</v>
      </c>
    </row>
    <row r="14" spans="1:12" x14ac:dyDescent="0.3">
      <c r="A14" t="s">
        <v>64</v>
      </c>
      <c r="I14" s="22">
        <v>43130</v>
      </c>
      <c r="J14" s="31" t="s">
        <v>7</v>
      </c>
      <c r="K14" s="31" t="s">
        <v>13</v>
      </c>
      <c r="L14" s="32">
        <v>545.95000000000005</v>
      </c>
    </row>
    <row r="15" spans="1:12" x14ac:dyDescent="0.3">
      <c r="A15" t="s">
        <v>65</v>
      </c>
      <c r="I15" s="22">
        <v>43133</v>
      </c>
      <c r="J15" s="31" t="s">
        <v>9</v>
      </c>
      <c r="K15" s="31" t="s">
        <v>13</v>
      </c>
      <c r="L15" s="32">
        <v>815.92</v>
      </c>
    </row>
    <row r="16" spans="1:12" x14ac:dyDescent="0.3">
      <c r="A16" t="s">
        <v>66</v>
      </c>
      <c r="I16" s="22">
        <v>43137</v>
      </c>
      <c r="J16" s="31" t="s">
        <v>9</v>
      </c>
      <c r="K16" s="31" t="s">
        <v>10</v>
      </c>
      <c r="L16" s="32">
        <v>838.87</v>
      </c>
    </row>
    <row r="17" spans="1:12" x14ac:dyDescent="0.3">
      <c r="I17" s="22">
        <v>43139</v>
      </c>
      <c r="J17" s="31" t="s">
        <v>8</v>
      </c>
      <c r="K17" s="31" t="s">
        <v>13</v>
      </c>
      <c r="L17" s="32">
        <v>1381.67</v>
      </c>
    </row>
    <row r="18" spans="1:12" x14ac:dyDescent="0.3">
      <c r="A18" s="37" t="s">
        <v>61</v>
      </c>
      <c r="I18" s="22">
        <v>43148</v>
      </c>
      <c r="J18" s="31" t="s">
        <v>9</v>
      </c>
      <c r="K18" s="31" t="s">
        <v>10</v>
      </c>
      <c r="L18" s="32">
        <v>947.31</v>
      </c>
    </row>
    <row r="19" spans="1:12" x14ac:dyDescent="0.3">
      <c r="A19" t="s">
        <v>67</v>
      </c>
      <c r="I19" s="22">
        <v>43149</v>
      </c>
      <c r="J19" s="31" t="s">
        <v>9</v>
      </c>
      <c r="K19" s="31" t="s">
        <v>13</v>
      </c>
      <c r="L19" s="32">
        <v>310.37</v>
      </c>
    </row>
    <row r="20" spans="1:12" x14ac:dyDescent="0.3">
      <c r="A20" t="s">
        <v>68</v>
      </c>
      <c r="I20" s="22">
        <v>43151</v>
      </c>
      <c r="J20" s="31" t="s">
        <v>8</v>
      </c>
      <c r="K20" s="31" t="s">
        <v>10</v>
      </c>
      <c r="L20" s="32">
        <v>534.79</v>
      </c>
    </row>
    <row r="21" spans="1:12" x14ac:dyDescent="0.3">
      <c r="I21" s="22">
        <v>43152</v>
      </c>
      <c r="J21" s="31" t="s">
        <v>8</v>
      </c>
      <c r="K21" s="31" t="s">
        <v>13</v>
      </c>
      <c r="L21" s="32">
        <v>980.6</v>
      </c>
    </row>
    <row r="22" spans="1:12" x14ac:dyDescent="0.3">
      <c r="A22" s="37" t="s">
        <v>145</v>
      </c>
      <c r="I22" s="22">
        <v>43154</v>
      </c>
      <c r="J22" s="31" t="s">
        <v>7</v>
      </c>
      <c r="K22" s="31" t="s">
        <v>13</v>
      </c>
      <c r="L22" s="32">
        <v>301.23</v>
      </c>
    </row>
    <row r="23" spans="1:12" x14ac:dyDescent="0.3">
      <c r="A23" t="s">
        <v>146</v>
      </c>
      <c r="I23" s="22">
        <v>43164</v>
      </c>
      <c r="J23" s="31" t="s">
        <v>9</v>
      </c>
      <c r="K23" s="31" t="s">
        <v>10</v>
      </c>
      <c r="L23" s="32">
        <v>924.31</v>
      </c>
    </row>
    <row r="24" spans="1:12" x14ac:dyDescent="0.3">
      <c r="A24" t="s">
        <v>147</v>
      </c>
      <c r="I24" s="22">
        <v>43164</v>
      </c>
      <c r="J24" s="31" t="s">
        <v>9</v>
      </c>
      <c r="K24" s="31" t="s">
        <v>14</v>
      </c>
      <c r="L24" s="32">
        <v>866.6</v>
      </c>
    </row>
    <row r="25" spans="1:12" x14ac:dyDescent="0.3">
      <c r="I25" s="22">
        <v>43172</v>
      </c>
      <c r="J25" s="31" t="s">
        <v>8</v>
      </c>
      <c r="K25" s="31" t="s">
        <v>13</v>
      </c>
      <c r="L25" s="32">
        <v>475.38</v>
      </c>
    </row>
    <row r="26" spans="1:12" x14ac:dyDescent="0.3">
      <c r="A26" s="37" t="s">
        <v>69</v>
      </c>
      <c r="I26" s="22">
        <v>43179</v>
      </c>
      <c r="J26" s="31" t="s">
        <v>9</v>
      </c>
      <c r="K26" s="31" t="s">
        <v>13</v>
      </c>
      <c r="L26" s="32">
        <v>1468.47</v>
      </c>
    </row>
    <row r="27" spans="1:12" x14ac:dyDescent="0.3">
      <c r="A27" s="33" t="s">
        <v>70</v>
      </c>
      <c r="I27" s="22">
        <v>43188</v>
      </c>
      <c r="J27" s="31" t="s">
        <v>9</v>
      </c>
      <c r="K27" s="31" t="s">
        <v>10</v>
      </c>
      <c r="L27" s="32">
        <v>515.98</v>
      </c>
    </row>
    <row r="28" spans="1:12" x14ac:dyDescent="0.3">
      <c r="A28" s="33" t="s">
        <v>71</v>
      </c>
      <c r="I28" s="22">
        <v>43190</v>
      </c>
      <c r="J28" s="31" t="s">
        <v>8</v>
      </c>
      <c r="K28" s="31" t="s">
        <v>10</v>
      </c>
      <c r="L28" s="32">
        <v>799.41</v>
      </c>
    </row>
  </sheetData>
  <mergeCells count="1">
    <mergeCell ref="A1:G1"/>
  </mergeCell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+ l h y U P 6 M o K K n A A A A + A A A A B I A H A B D b 2 5 m a W c v U G F j a 2 F n Z S 5 4 b W w g o h g A K K A U A A A A A A A A A A A A A A A A A A A A A A A A A A A A h Y 9 B D o I w F E S v Q r q n L Y i B k E 9 Z u J X E h G j c N q V C I x R D i + V u L j y S V 5 B E U X c u Z / I m e f O 4 3 S G f u t a 7 y s G o X m c o w B R 5 U o u + U r r O 0 G h P f o J y B j s u z r y W 3 g x r k 0 5 G Z a i x 9 p I S 4 p z D b o X 7 o S Y h p Q E 5 F t t S N L L j v t L G c i 0 k + q y q / y v E 4 P C S Y S G O E 7 y O I 4 q j J A C y 1 F A o / U X C 2 R h T I D 8 l b M b W j o N k U v v 7 E s g S g b x f s C d Q S w M E F A A C A A g A + l h y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p Y c l A o i k e 4 D g A A A B E A A A A T A B w A R m 9 y b X V s Y X M v U 2 V j d G l v b j E u b S C i G A A o o B Q A A A A A A A A A A A A A A A A A A A A A A A A A A A A r T k 0 u y c z P U w i G 0 I b W A F B L A Q I t A B Q A A g A I A P p Y c l D + j K C i p w A A A P g A A A A S A A A A A A A A A A A A A A A A A A A A A A B D b 2 5 m a W c v U G F j a 2 F n Z S 5 4 b W x Q S w E C L Q A U A A I A C A D 6 W H J Q D 8 r p q 6 Q A A A D p A A A A E w A A A A A A A A A A A A A A A A D z A A A A W 0 N v b n R l b n R f V H l w Z X N d L n h t b F B L A Q I t A B Q A A g A I A P p Y c l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H F H C P d g N D T K X a f A J 6 x C Y S A A A A A A I A A A A A A B B m A A A A A Q A A I A A A A B Y p a T u f Y t Y 2 3 a Q Q E P b i 5 q c x 5 g T c 7 L H z C w X w W T I V w O G k A A A A A A 6 A A A A A A g A A I A A A A F c 9 m e O Y O U H c 3 C H 2 b z r 4 S g f 7 9 Z j S z w 9 n M w A Q w O l P 3 G K 9 U A A A A M + p M y x X Z X f C 4 9 4 w T a N t u b 5 G p t 0 c P + L B 3 6 k z B n r Q J 7 4 7 6 o X a T l g q I 8 1 B z O Y + p r 9 Q Y F G m t k W F E 9 4 s F V 5 L / S H 6 J N X U a N E a U G A / A a J o 8 v B A v d c i Q A A A A E 9 7 P Z B d q i 7 B M D w x E r u / c 0 m r T Y f 7 b 9 X p 3 f C Y G h e g b G 1 H S 7 s 3 p v q f / M J 7 D o 7 K t O I 6 x w S q i J V 6 A 1 M 1 S / 3 i y S Y m i M Q = < / D a t a M a s h u p > 
</file>

<file path=customXml/itemProps1.xml><?xml version="1.0" encoding="utf-8"?>
<ds:datastoreItem xmlns:ds="http://schemas.openxmlformats.org/officeDocument/2006/customXml" ds:itemID="{C7197852-FCBE-4398-92ED-8919259629F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Intro</vt:lpstr>
      <vt:lpstr>Review Homework</vt:lpstr>
      <vt:lpstr>XLOOKUP</vt:lpstr>
      <vt:lpstr>Reports vs Tables</vt:lpstr>
      <vt:lpstr>Excel Tables</vt:lpstr>
      <vt:lpstr>Formatting</vt:lpstr>
      <vt:lpstr>Calc Columns</vt:lpstr>
      <vt:lpstr>References</vt:lpstr>
      <vt:lpstr>Selecting</vt:lpstr>
      <vt:lpstr>Tab</vt:lpstr>
      <vt:lpstr>Sizing</vt:lpstr>
      <vt:lpstr>Drop-Down</vt:lpstr>
      <vt:lpstr>Validation</vt:lpstr>
      <vt:lpstr>Charts</vt:lpstr>
      <vt:lpstr>Next Week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2020-05-13T04:36:11Z</dcterms:modified>
</cp:coreProperties>
</file>